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RODRIGO\AA PGL\CAMARA AGUDO 24.02\"/>
    </mc:Choice>
  </mc:AlternateContent>
  <xr:revisionPtr revIDLastSave="0" documentId="13_ncr:1_{E5F9D297-0F66-43D4-9F97-FEA2D373CC70}" xr6:coauthVersionLast="36" xr6:coauthVersionMax="36" xr10:uidLastSave="{00000000-0000-0000-0000-000000000000}"/>
  <bookViews>
    <workbookView xWindow="120" yWindow="15" windowWidth="18960" windowHeight="11325" xr2:uid="{00000000-000D-0000-FFFF-FFFF00000000}"/>
  </bookViews>
  <sheets>
    <sheet name="ORÇA" sheetId="1" r:id="rId1"/>
    <sheet name="CRONO" sheetId="2" r:id="rId2"/>
    <sheet name="BDI" sheetId="3" r:id="rId3"/>
    <sheet name="ENCAR" sheetId="4" r:id="rId4"/>
    <sheet name="PROPO" sheetId="5" r:id="rId5"/>
  </sheets>
  <calcPr calcId="191029"/>
</workbook>
</file>

<file path=xl/calcChain.xml><?xml version="1.0" encoding="utf-8"?>
<calcChain xmlns="http://schemas.openxmlformats.org/spreadsheetml/2006/main">
  <c r="F20" i="5" l="1"/>
  <c r="F18" i="5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94" i="1"/>
  <c r="O94" i="1"/>
  <c r="N95" i="1"/>
  <c r="O95" i="1"/>
  <c r="N96" i="1"/>
  <c r="O96" i="1"/>
  <c r="N97" i="1"/>
  <c r="O97" i="1"/>
  <c r="N98" i="1"/>
  <c r="O98" i="1"/>
  <c r="N99" i="1"/>
  <c r="O99" i="1"/>
  <c r="N100" i="1"/>
  <c r="O100" i="1"/>
  <c r="N101" i="1"/>
  <c r="O101" i="1"/>
  <c r="N102" i="1"/>
  <c r="O102" i="1"/>
  <c r="N103" i="1"/>
  <c r="O103" i="1"/>
  <c r="N104" i="1"/>
  <c r="O104" i="1"/>
  <c r="N105" i="1"/>
  <c r="O105" i="1"/>
  <c r="N106" i="1"/>
  <c r="O106" i="1"/>
  <c r="N107" i="1"/>
  <c r="O107" i="1"/>
  <c r="N108" i="1"/>
  <c r="O108" i="1"/>
  <c r="N109" i="1"/>
  <c r="O109" i="1"/>
  <c r="N110" i="1"/>
  <c r="O110" i="1"/>
  <c r="N111" i="1"/>
  <c r="O111" i="1"/>
  <c r="N112" i="1"/>
  <c r="O112" i="1"/>
  <c r="N113" i="1"/>
  <c r="O113" i="1"/>
  <c r="N114" i="1"/>
  <c r="O114" i="1"/>
  <c r="N115" i="1"/>
  <c r="O115" i="1"/>
  <c r="N116" i="1"/>
  <c r="O116" i="1"/>
  <c r="N117" i="1"/>
  <c r="O117" i="1"/>
  <c r="N118" i="1"/>
  <c r="O118" i="1"/>
  <c r="N119" i="1"/>
  <c r="O119" i="1"/>
  <c r="N120" i="1"/>
  <c r="O120" i="1"/>
  <c r="N121" i="1"/>
  <c r="O121" i="1"/>
  <c r="N122" i="1"/>
  <c r="O122" i="1"/>
  <c r="N123" i="1"/>
  <c r="O123" i="1"/>
  <c r="N124" i="1"/>
  <c r="O124" i="1"/>
  <c r="N125" i="1"/>
  <c r="O125" i="1"/>
  <c r="N126" i="1"/>
  <c r="O126" i="1"/>
  <c r="N127" i="1"/>
  <c r="O127" i="1"/>
  <c r="N128" i="1"/>
  <c r="O128" i="1"/>
  <c r="N129" i="1"/>
  <c r="O129" i="1"/>
  <c r="N130" i="1"/>
  <c r="O130" i="1"/>
  <c r="N131" i="1"/>
  <c r="O131" i="1"/>
  <c r="N132" i="1"/>
  <c r="O132" i="1"/>
  <c r="N133" i="1"/>
  <c r="O133" i="1"/>
  <c r="N134" i="1"/>
  <c r="O134" i="1"/>
  <c r="N135" i="1"/>
  <c r="O135" i="1"/>
  <c r="N136" i="1"/>
  <c r="O136" i="1"/>
  <c r="N137" i="1"/>
  <c r="O13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O57" i="1"/>
  <c r="N57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13" i="1"/>
  <c r="O13" i="1"/>
  <c r="N14" i="1"/>
  <c r="O14" i="1"/>
  <c r="N15" i="1"/>
  <c r="O15" i="1"/>
  <c r="N16" i="1"/>
  <c r="O16" i="1"/>
  <c r="O12" i="1"/>
  <c r="N12" i="1"/>
  <c r="N11" i="1"/>
  <c r="O11" i="1"/>
  <c r="O10" i="1"/>
  <c r="N10" i="1"/>
  <c r="F16" i="5"/>
  <c r="G1" i="5"/>
  <c r="B17" i="2" l="1"/>
  <c r="D16" i="2"/>
  <c r="D10" i="2"/>
  <c r="M133" i="1" l="1"/>
  <c r="D23" i="2" s="1"/>
  <c r="M135" i="1"/>
  <c r="M136" i="1"/>
  <c r="M134" i="1"/>
  <c r="M127" i="1"/>
  <c r="M125" i="1" s="1"/>
  <c r="D22" i="2" s="1"/>
  <c r="M128" i="1"/>
  <c r="M129" i="1"/>
  <c r="M130" i="1"/>
  <c r="M131" i="1"/>
  <c r="M132" i="1"/>
  <c r="M126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04" i="1"/>
  <c r="M103" i="1" s="1"/>
  <c r="D21" i="2" s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77" i="1"/>
  <c r="M76" i="1" s="1"/>
  <c r="D20" i="2" s="1"/>
  <c r="M65" i="1"/>
  <c r="M63" i="1" s="1"/>
  <c r="D19" i="2" s="1"/>
  <c r="M66" i="1"/>
  <c r="M67" i="1"/>
  <c r="M68" i="1"/>
  <c r="M69" i="1"/>
  <c r="M70" i="1"/>
  <c r="M71" i="1"/>
  <c r="M72" i="1"/>
  <c r="M73" i="1"/>
  <c r="M74" i="1"/>
  <c r="M75" i="1"/>
  <c r="M64" i="1"/>
  <c r="M59" i="1"/>
  <c r="M60" i="1"/>
  <c r="M61" i="1"/>
  <c r="M62" i="1"/>
  <c r="M58" i="1"/>
  <c r="M57" i="1" s="1"/>
  <c r="D18" i="2" s="1"/>
  <c r="L45" i="1"/>
  <c r="D17" i="2" s="1"/>
  <c r="L47" i="1"/>
  <c r="L48" i="1"/>
  <c r="L49" i="1"/>
  <c r="L50" i="1"/>
  <c r="L51" i="1"/>
  <c r="L52" i="1"/>
  <c r="L53" i="1"/>
  <c r="L54" i="1"/>
  <c r="L55" i="1"/>
  <c r="L56" i="1"/>
  <c r="L46" i="1"/>
  <c r="L44" i="1"/>
  <c r="J38" i="1"/>
  <c r="J39" i="1"/>
  <c r="J40" i="1"/>
  <c r="J41" i="1"/>
  <c r="J42" i="1"/>
  <c r="J44" i="1"/>
  <c r="J46" i="1"/>
  <c r="J37" i="1"/>
  <c r="H38" i="1"/>
  <c r="H39" i="1"/>
  <c r="H40" i="1"/>
  <c r="H41" i="1"/>
  <c r="H42" i="1"/>
  <c r="H37" i="1"/>
  <c r="L38" i="1"/>
  <c r="L39" i="1"/>
  <c r="L36" i="1" s="1"/>
  <c r="D15" i="2" s="1"/>
  <c r="L40" i="1"/>
  <c r="L41" i="1"/>
  <c r="L42" i="1"/>
  <c r="L37" i="1"/>
  <c r="L34" i="1"/>
  <c r="L33" i="1" s="1"/>
  <c r="D14" i="2" s="1"/>
  <c r="L35" i="1"/>
  <c r="L28" i="1"/>
  <c r="L26" i="1" s="1"/>
  <c r="L23" i="1" s="1"/>
  <c r="D12" i="2" s="1"/>
  <c r="L29" i="1"/>
  <c r="L30" i="1"/>
  <c r="L31" i="1"/>
  <c r="L32" i="1"/>
  <c r="L27" i="1"/>
  <c r="L25" i="1"/>
  <c r="L24" i="1" s="1"/>
  <c r="L15" i="1"/>
  <c r="L16" i="1"/>
  <c r="L17" i="1"/>
  <c r="L18" i="1"/>
  <c r="L19" i="1"/>
  <c r="L20" i="1"/>
  <c r="L21" i="1"/>
  <c r="L22" i="1"/>
  <c r="L14" i="1"/>
  <c r="L13" i="1" s="1"/>
  <c r="D11" i="2" s="1"/>
  <c r="L12" i="1"/>
  <c r="M137" i="1" l="1"/>
  <c r="D9" i="2" s="1"/>
</calcChain>
</file>

<file path=xl/sharedStrings.xml><?xml version="1.0" encoding="utf-8"?>
<sst xmlns="http://schemas.openxmlformats.org/spreadsheetml/2006/main" count="657" uniqueCount="469">
  <si>
    <r>
      <rPr>
        <b/>
        <sz val="9"/>
        <rFont val="Arial"/>
        <family val="2"/>
      </rPr>
      <t>8º ETAPA CONCLUSÃO CÂMARA MUNICIPAL DE VEREADORES DE AGUDO/RS</t>
    </r>
  </si>
  <si>
    <r>
      <rPr>
        <sz val="7"/>
        <rFont val="Arial"/>
        <family val="2"/>
      </rPr>
      <t>Local: AGUDO/RS</t>
    </r>
  </si>
  <si>
    <r>
      <rPr>
        <sz val="7"/>
        <rFont val="Arial"/>
        <family val="2"/>
      </rPr>
      <t>Data:25/09/2025</t>
    </r>
  </si>
  <si>
    <r>
      <rPr>
        <b/>
        <sz val="7"/>
        <rFont val="Arial"/>
        <family val="2"/>
      </rPr>
      <t>CUSTO GERAL</t>
    </r>
  </si>
  <si>
    <r>
      <rPr>
        <b/>
        <sz val="6"/>
        <rFont val="Arial"/>
        <family val="2"/>
      </rPr>
      <t>Ítem</t>
    </r>
  </si>
  <si>
    <r>
      <rPr>
        <b/>
        <sz val="5.5"/>
        <rFont val="Arial"/>
        <family val="2"/>
      </rPr>
      <t>Descrição</t>
    </r>
  </si>
  <si>
    <r>
      <rPr>
        <b/>
        <sz val="5.5"/>
        <rFont val="Arial"/>
        <family val="2"/>
      </rPr>
      <t>unidade</t>
    </r>
  </si>
  <si>
    <r>
      <rPr>
        <b/>
        <sz val="5.5"/>
        <rFont val="Arial"/>
        <family val="2"/>
      </rPr>
      <t>quantidade</t>
    </r>
  </si>
  <si>
    <r>
      <rPr>
        <b/>
        <sz val="5.5"/>
        <rFont val="Arial"/>
        <family val="2"/>
      </rPr>
      <t>Material sem BDI</t>
    </r>
  </si>
  <si>
    <r>
      <rPr>
        <b/>
        <sz val="5.5"/>
        <rFont val="Arial"/>
        <family val="2"/>
      </rPr>
      <t>Mão de obra sem BDI</t>
    </r>
  </si>
  <si>
    <r>
      <rPr>
        <b/>
        <sz val="6"/>
        <rFont val="Arial"/>
        <family val="2"/>
      </rPr>
      <t>CODIGO</t>
    </r>
  </si>
  <si>
    <r>
      <rPr>
        <b/>
        <sz val="5.5"/>
        <rFont val="Arial"/>
        <family val="2"/>
      </rPr>
      <t>8°ETAPA CONCLUSÇÃO CÂMARA MUNICIPAL DE AGUDO/RS.</t>
    </r>
  </si>
  <si>
    <r>
      <rPr>
        <b/>
        <sz val="5.5"/>
        <rFont val="Arial"/>
        <family val="2"/>
      </rPr>
      <t>1.1</t>
    </r>
  </si>
  <si>
    <r>
      <rPr>
        <b/>
        <sz val="5.5"/>
        <rFont val="Arial"/>
        <family val="2"/>
      </rPr>
      <t>SERVIÇOS INICIAIS</t>
    </r>
  </si>
  <si>
    <r>
      <rPr>
        <sz val="5.5"/>
        <rFont val="Arial"/>
        <family val="2"/>
      </rPr>
      <t>1.1.1</t>
    </r>
  </si>
  <si>
    <r>
      <rPr>
        <sz val="5.5"/>
        <rFont val="Arial"/>
        <family val="2"/>
      </rPr>
      <t>SINAPI 90777</t>
    </r>
  </si>
  <si>
    <r>
      <rPr>
        <sz val="5.5"/>
        <rFont val="Arial"/>
        <family val="2"/>
      </rPr>
      <t>ENGENHEIRO CIVIL DE OBRA JUNIOR COM ENCARGOS COMPLEMENTARES</t>
    </r>
  </si>
  <si>
    <r>
      <rPr>
        <sz val="7"/>
        <rFont val="Arial"/>
        <family val="2"/>
      </rPr>
      <t>H</t>
    </r>
  </si>
  <si>
    <r>
      <rPr>
        <sz val="7"/>
        <rFont val="Arial"/>
        <family val="2"/>
      </rPr>
      <t>R$     63,52</t>
    </r>
  </si>
  <si>
    <r>
      <rPr>
        <b/>
        <sz val="5.5"/>
        <rFont val="Arial"/>
        <family val="2"/>
      </rPr>
      <t>1.2</t>
    </r>
  </si>
  <si>
    <r>
      <rPr>
        <b/>
        <sz val="5.5"/>
        <rFont val="Arial"/>
        <family val="2"/>
      </rPr>
      <t>TELHADO</t>
    </r>
  </si>
  <si>
    <r>
      <rPr>
        <sz val="5.5"/>
        <rFont val="Arial"/>
        <family val="2"/>
      </rPr>
      <t>1.2.1</t>
    </r>
  </si>
  <si>
    <r>
      <rPr>
        <sz val="5.5"/>
        <rFont val="Arial"/>
        <family val="2"/>
      </rPr>
      <t>SINAPI 97647</t>
    </r>
  </si>
  <si>
    <r>
      <rPr>
        <sz val="5.5"/>
        <rFont val="Arial"/>
        <family val="2"/>
      </rPr>
      <t>REMOÇÃO DE TELHAS DE FIBROCIMENTO METÁLICA E CERÂMICA, DE FORMA MANUAL, SEM REAPROVEITAMENTO.</t>
    </r>
  </si>
  <si>
    <r>
      <rPr>
        <sz val="7"/>
        <rFont val="Arial"/>
        <family val="2"/>
      </rPr>
      <t>m³</t>
    </r>
  </si>
  <si>
    <r>
      <rPr>
        <sz val="5.5"/>
        <rFont val="Arial"/>
        <family val="2"/>
      </rPr>
      <t>1.2.2</t>
    </r>
  </si>
  <si>
    <r>
      <rPr>
        <sz val="5.5"/>
        <rFont val="Arial"/>
        <family val="2"/>
      </rPr>
      <t>SINAPI 104803</t>
    </r>
  </si>
  <si>
    <r>
      <rPr>
        <sz val="5.5"/>
        <rFont val="Arial"/>
        <family val="2"/>
      </rPr>
      <t>REMOÇÃO CALHAS E RUFOS,  ALGEROZ, DE FORMA MANUAL, SEM REAPROVEITAMENTO</t>
    </r>
  </si>
  <si>
    <r>
      <rPr>
        <sz val="7"/>
        <rFont val="Arial"/>
        <family val="2"/>
      </rPr>
      <t>m</t>
    </r>
  </si>
  <si>
    <r>
      <rPr>
        <sz val="5.5"/>
        <rFont val="Arial"/>
        <family val="2"/>
      </rPr>
      <t>1.2.3</t>
    </r>
  </si>
  <si>
    <r>
      <rPr>
        <sz val="5.5"/>
        <rFont val="Arial"/>
        <family val="2"/>
      </rPr>
      <t>SINAPI 025007</t>
    </r>
  </si>
  <si>
    <r>
      <rPr>
        <sz val="5.5"/>
        <rFont val="Arial"/>
        <family val="2"/>
      </rPr>
      <t>TELHA TRAPEZOIDAL EM ACO ZINCADO, SEM PINTURA, ALTURA DE APROXIMADAMENTE 40 MM, ESPESSURA DE 0,50 MM E LARGURA UTIL DE 980 MM</t>
    </r>
  </si>
  <si>
    <r>
      <rPr>
        <sz val="7"/>
        <rFont val="Arial"/>
        <family val="2"/>
      </rPr>
      <t>m²</t>
    </r>
  </si>
  <si>
    <r>
      <rPr>
        <sz val="5.5"/>
        <rFont val="Arial"/>
        <family val="2"/>
      </rPr>
      <t>1.2.5</t>
    </r>
  </si>
  <si>
    <r>
      <rPr>
        <sz val="5.5"/>
        <rFont val="Arial"/>
        <family val="2"/>
      </rPr>
      <t>SINAPI 100327</t>
    </r>
  </si>
  <si>
    <r>
      <rPr>
        <sz val="5.5"/>
        <rFont val="Arial"/>
        <family val="2"/>
      </rPr>
      <t>RUFO EXTERNO/INTERNO EM CHAPA DE AÇO GALVANIZADO NÚMERO</t>
    </r>
  </si>
  <si>
    <r>
      <rPr>
        <sz val="5.5"/>
        <rFont val="Arial"/>
        <family val="2"/>
      </rPr>
      <t>1.2.6</t>
    </r>
  </si>
  <si>
    <r>
      <rPr>
        <sz val="5.5"/>
        <rFont val="Arial"/>
        <family val="2"/>
      </rPr>
      <t>SINAPI 97063</t>
    </r>
  </si>
  <si>
    <r>
      <rPr>
        <sz val="5.5"/>
        <rFont val="Arial"/>
        <family val="2"/>
      </rPr>
      <t>MONTAGEM E DESMONTAGEM DE ANDAIME TUBULAR TIPO "TORRE"</t>
    </r>
  </si>
  <si>
    <r>
      <rPr>
        <sz val="5.5"/>
        <rFont val="Arial"/>
        <family val="2"/>
      </rPr>
      <t>1.2.7</t>
    </r>
  </si>
  <si>
    <r>
      <rPr>
        <sz val="5.5"/>
        <rFont val="Arial"/>
        <family val="2"/>
      </rPr>
      <t>SINAPI 010527</t>
    </r>
  </si>
  <si>
    <r>
      <rPr>
        <sz val="5.5"/>
        <rFont val="Arial"/>
        <family val="2"/>
      </rPr>
      <t xml:space="preserve">LOCACAO DE ANDAIME METALICO TUBULAR DE ENCAIXE, TIPO DE TORRE, CADA PAINEL
</t>
    </r>
    <r>
      <rPr>
        <sz val="5.5"/>
        <rFont val="Arial"/>
        <family val="2"/>
      </rPr>
      <t xml:space="preserve">COM LARGURA DE 1 ATE 1,5 M E ALTURA DE *1,00* M, INCLUINDO DIAGONAL, BARRAS DE
</t>
    </r>
    <r>
      <rPr>
        <sz val="5.5"/>
        <rFont val="Arial"/>
        <family val="2"/>
      </rPr>
      <t xml:space="preserve">LIGACAO, SAPATAS OU RODIZIOS E DEMAIS ITENS NECESSARIOS A MONTAGEM (NAO INCLUI
</t>
    </r>
    <r>
      <rPr>
        <sz val="5.5"/>
        <rFont val="Arial"/>
        <family val="2"/>
      </rPr>
      <t>INSTALACAO)</t>
    </r>
  </si>
  <si>
    <r>
      <rPr>
        <sz val="7"/>
        <rFont val="Arial"/>
        <family val="2"/>
      </rPr>
      <t>mxmês</t>
    </r>
  </si>
  <si>
    <r>
      <rPr>
        <sz val="5.5"/>
        <rFont val="Arial"/>
        <family val="2"/>
      </rPr>
      <t>1.2.8</t>
    </r>
  </si>
  <si>
    <r>
      <rPr>
        <sz val="5.5"/>
        <rFont val="Arial"/>
        <family val="2"/>
      </rPr>
      <t>SINAPI 039514</t>
    </r>
  </si>
  <si>
    <r>
      <rPr>
        <sz val="5.5"/>
        <rFont val="Arial"/>
        <family val="2"/>
      </rPr>
      <t xml:space="preserve">FORRO DE FIBRA MINERAL EM PLACAS DE 1250 X 625 MM, E = 15 MM, BORDA RETA, COM
</t>
    </r>
    <r>
      <rPr>
        <sz val="5.5"/>
        <rFont val="Arial"/>
        <family val="2"/>
      </rPr>
      <t xml:space="preserve">PINTURA ANTIMOFO, APOIADO EM PERFIL DE ACO GALVANIZADO COM 24 MM DE BASE -
</t>
    </r>
    <r>
      <rPr>
        <sz val="5.5"/>
        <rFont val="Arial"/>
        <family val="2"/>
      </rPr>
      <t>INSTALADO</t>
    </r>
  </si>
  <si>
    <r>
      <rPr>
        <sz val="5.5"/>
        <rFont val="Arial"/>
        <family val="2"/>
      </rPr>
      <t>1.2.9</t>
    </r>
  </si>
  <si>
    <r>
      <rPr>
        <sz val="5.5"/>
        <rFont val="Arial"/>
        <family val="2"/>
      </rPr>
      <t>SINAPI 102653</t>
    </r>
  </si>
  <si>
    <r>
      <rPr>
        <sz val="5.5"/>
        <rFont val="Arial"/>
        <family val="2"/>
      </rPr>
      <t>ISOLAMENTO TERMOACÚSTICO COM LÃ MINERAL NA SUBCOBERTURA, INCLUSO TRANSPORTE VERTICAL</t>
    </r>
  </si>
  <si>
    <r>
      <rPr>
        <sz val="5.5"/>
        <rFont val="Arial"/>
        <family val="2"/>
      </rPr>
      <t>SINAPI 99814</t>
    </r>
  </si>
  <si>
    <r>
      <rPr>
        <sz val="5.5"/>
        <rFont val="Arial"/>
        <family val="2"/>
      </rPr>
      <t>LIMPEZA DE SUPERFÍCIE COM JATO DE ALTA PRESSÃO. AF_04/2019- CALHA</t>
    </r>
  </si>
  <si>
    <r>
      <rPr>
        <b/>
        <sz val="5.5"/>
        <rFont val="Arial"/>
        <family val="2"/>
      </rPr>
      <t>1.3</t>
    </r>
  </si>
  <si>
    <r>
      <rPr>
        <b/>
        <sz val="5.5"/>
        <rFont val="Arial"/>
        <family val="2"/>
      </rPr>
      <t>DEMOLIÇÃO, ALVENARIA E DRYWALL</t>
    </r>
  </si>
  <si>
    <r>
      <rPr>
        <b/>
        <sz val="5.5"/>
        <rFont val="Arial"/>
        <family val="2"/>
      </rPr>
      <t>1.3.1</t>
    </r>
  </si>
  <si>
    <r>
      <rPr>
        <b/>
        <sz val="5.5"/>
        <rFont val="Arial"/>
        <family val="2"/>
      </rPr>
      <t>DEMOLIÇÃO</t>
    </r>
  </si>
  <si>
    <r>
      <rPr>
        <sz val="5.5"/>
        <rFont val="Arial"/>
        <family val="2"/>
      </rPr>
      <t>1.3.1.1</t>
    </r>
  </si>
  <si>
    <r>
      <rPr>
        <sz val="5.5"/>
        <rFont val="Arial"/>
        <family val="2"/>
      </rPr>
      <t>SINAPI 97622</t>
    </r>
  </si>
  <si>
    <r>
      <rPr>
        <sz val="5.5"/>
        <rFont val="Arial"/>
        <family val="2"/>
      </rPr>
      <t>DEMOLIÇÃO DE ALVENARIA DE BLOCO FURADO, DE FORMA MANUAL, SEM REAPROVEITAMENTO</t>
    </r>
  </si>
  <si>
    <r>
      <rPr>
        <sz val="7"/>
        <rFont val="Arial"/>
        <family val="2"/>
      </rPr>
      <t>M³</t>
    </r>
  </si>
  <si>
    <r>
      <rPr>
        <b/>
        <sz val="5.5"/>
        <rFont val="Arial"/>
        <family val="2"/>
      </rPr>
      <t>1.3.2</t>
    </r>
  </si>
  <si>
    <r>
      <rPr>
        <b/>
        <sz val="5.5"/>
        <rFont val="Arial"/>
        <family val="2"/>
      </rPr>
      <t>ALVENARIA, DRYWALL E DIVISORIA</t>
    </r>
  </si>
  <si>
    <r>
      <rPr>
        <sz val="7"/>
        <rFont val="Arial"/>
        <family val="2"/>
      </rPr>
      <t>M²</t>
    </r>
  </si>
  <si>
    <r>
      <rPr>
        <sz val="5.5"/>
        <rFont val="Arial"/>
        <family val="2"/>
      </rPr>
      <t>1.3.2.5</t>
    </r>
  </si>
  <si>
    <r>
      <rPr>
        <sz val="5.5"/>
        <rFont val="Arial"/>
        <family val="2"/>
      </rPr>
      <t>SINAPI 102253</t>
    </r>
  </si>
  <si>
    <r>
      <rPr>
        <sz val="5.5"/>
        <rFont val="Arial"/>
        <family val="2"/>
      </rPr>
      <t>DIVISORIA SANITÁRIA, TIPO CABINE, EM GRANITO CINZA POLIDO, ESP = 3CM, ASSENTADO COM ARGAMASSA COLANTE AC III</t>
    </r>
  </si>
  <si>
    <r>
      <rPr>
        <sz val="5.5"/>
        <rFont val="Arial"/>
        <family val="2"/>
      </rPr>
      <t>1.3.2.6</t>
    </r>
  </si>
  <si>
    <r>
      <rPr>
        <sz val="5.5"/>
        <rFont val="Arial"/>
        <family val="2"/>
      </rPr>
      <t>SINAPI 96374</t>
    </r>
  </si>
  <si>
    <r>
      <rPr>
        <sz val="5.5"/>
        <rFont val="Arial"/>
        <family val="2"/>
      </rPr>
      <t>INSTALAÇÃO DE REFORÇO DE MADEIRA EM PAREDE DRYWALL</t>
    </r>
  </si>
  <si>
    <r>
      <rPr>
        <b/>
        <sz val="5.5"/>
        <rFont val="Arial"/>
        <family val="2"/>
      </rPr>
      <t>1.4</t>
    </r>
  </si>
  <si>
    <r>
      <rPr>
        <b/>
        <sz val="5.5"/>
        <rFont val="Arial"/>
        <family val="2"/>
      </rPr>
      <t>1.4.1</t>
    </r>
  </si>
  <si>
    <r>
      <rPr>
        <b/>
        <sz val="5.5"/>
        <rFont val="Arial"/>
        <family val="2"/>
      </rPr>
      <t>REGULARIZAÇÃO</t>
    </r>
  </si>
  <si>
    <r>
      <rPr>
        <sz val="5.5"/>
        <rFont val="Arial"/>
        <family val="2"/>
      </rPr>
      <t>1.4.2</t>
    </r>
  </si>
  <si>
    <r>
      <rPr>
        <sz val="5.5"/>
        <rFont val="Arial"/>
        <family val="2"/>
      </rPr>
      <t>SINAPI 87757</t>
    </r>
  </si>
  <si>
    <r>
      <rPr>
        <sz val="5.5"/>
        <rFont val="Arial"/>
        <family val="2"/>
      </rPr>
      <t xml:space="preserve">CONTRAPISO EM ARGAMASSA TRAÇO 1:4 (CIMENTO E AREIA), PREPARO MECÂNICO COM BETONEIRA 400 L,
</t>
    </r>
    <r>
      <rPr>
        <sz val="5.5"/>
        <rFont val="Arial"/>
        <family val="2"/>
      </rPr>
      <t xml:space="preserve">APLICADO EM ÁREAS SECAS SOBRE LAJE, ADERIDO, ACABAMENTO NÃO REFORÇADO, ESPESSURA 3CM.
</t>
    </r>
    <r>
      <rPr>
        <sz val="5.5"/>
        <rFont val="Arial"/>
        <family val="2"/>
      </rPr>
      <t>AF_07/2021</t>
    </r>
  </si>
  <si>
    <r>
      <rPr>
        <b/>
        <sz val="5.5"/>
        <rFont val="Arial"/>
        <family val="2"/>
      </rPr>
      <t>1.5</t>
    </r>
  </si>
  <si>
    <r>
      <rPr>
        <b/>
        <sz val="5.5"/>
        <rFont val="Arial"/>
        <family val="2"/>
      </rPr>
      <t>PISO PLENARIO- PISO RECEPÇÃO</t>
    </r>
  </si>
  <si>
    <r>
      <rPr>
        <sz val="5.5"/>
        <rFont val="Arial"/>
        <family val="2"/>
      </rPr>
      <t>1.5.1</t>
    </r>
  </si>
  <si>
    <r>
      <rPr>
        <sz val="5.5"/>
        <rFont val="Arial"/>
        <family val="2"/>
      </rPr>
      <t>SINAPI 87257</t>
    </r>
  </si>
  <si>
    <r>
      <rPr>
        <sz val="5.5"/>
        <rFont val="Arial"/>
        <family val="2"/>
      </rPr>
      <t xml:space="preserve">REVESTIMENTO CERÂMICO PARA PISO COM PLACAS TIPO ESMALTADA EXTRA DE DIM
</t>
    </r>
    <r>
      <rPr>
        <sz val="5.5"/>
        <rFont val="Arial"/>
        <family val="2"/>
      </rPr>
      <t>ENSÕES 60X60 CM APLICADA EM AMBIENTES DE ÁREA MAIOR QUE 10 M2</t>
    </r>
  </si>
  <si>
    <r>
      <rPr>
        <sz val="5.5"/>
        <rFont val="Arial"/>
        <family val="2"/>
      </rPr>
      <t>1.5.2</t>
    </r>
  </si>
  <si>
    <r>
      <rPr>
        <sz val="5.5"/>
        <rFont val="Arial"/>
        <family val="2"/>
      </rPr>
      <t>SINAPI 101727</t>
    </r>
  </si>
  <si>
    <r>
      <rPr>
        <sz val="5.5"/>
        <rFont val="Arial"/>
        <family val="2"/>
      </rPr>
      <t>PISO VINÍLICO SEMI-FLEXÍVEL EM PLACAS, PADRÃO LISO, ESPESSURA 3,2 MM, FIXADO COM COLA.</t>
    </r>
  </si>
  <si>
    <r>
      <rPr>
        <sz val="5.5"/>
        <rFont val="Arial"/>
        <family val="2"/>
      </rPr>
      <t>1.5.3</t>
    </r>
  </si>
  <si>
    <r>
      <rPr>
        <sz val="5.5"/>
        <rFont val="Arial"/>
        <family val="2"/>
      </rPr>
      <t>SINAPI 4806</t>
    </r>
  </si>
  <si>
    <r>
      <rPr>
        <sz val="5.5"/>
        <rFont val="Arial"/>
        <family val="2"/>
      </rPr>
      <t>TESTEIRA ANTIDERRAPANTE PARA PISO VINILICO *5 X 2,5* CM, E = 2 MM</t>
    </r>
  </si>
  <si>
    <r>
      <rPr>
        <sz val="5.5"/>
        <rFont val="Arial"/>
        <family val="2"/>
      </rPr>
      <t>1.5.4</t>
    </r>
  </si>
  <si>
    <r>
      <rPr>
        <sz val="5.5"/>
        <rFont val="Arial"/>
        <family val="2"/>
      </rPr>
      <t>SINAPI 98688</t>
    </r>
  </si>
  <si>
    <r>
      <rPr>
        <sz val="5.5"/>
        <rFont val="Arial"/>
        <family val="2"/>
      </rPr>
      <t>RODAPE EM POLIESTIRENO, BRANCO, H = *5* CM, E = *1,5* CM</t>
    </r>
  </si>
  <si>
    <r>
      <rPr>
        <sz val="5.5"/>
        <rFont val="Arial"/>
        <family val="2"/>
      </rPr>
      <t>1.5.5</t>
    </r>
  </si>
  <si>
    <r>
      <rPr>
        <sz val="5.5"/>
        <rFont val="Arial"/>
        <family val="2"/>
      </rPr>
      <t>SINAPI 101737</t>
    </r>
  </si>
  <si>
    <r>
      <rPr>
        <sz val="5.5"/>
        <rFont val="Arial"/>
        <family val="2"/>
      </rPr>
      <t>PISO DE BORRACHA CANELADO, ESPESSURA 3,5MM, FIXADO COM ADESIVO ACRÍLICO</t>
    </r>
  </si>
  <si>
    <r>
      <rPr>
        <sz val="5.5"/>
        <rFont val="Arial"/>
        <family val="2"/>
      </rPr>
      <t>1.5.6</t>
    </r>
  </si>
  <si>
    <r>
      <rPr>
        <sz val="5.5"/>
        <rFont val="Arial"/>
        <family val="2"/>
      </rPr>
      <t>SINAPI 98689</t>
    </r>
  </si>
  <si>
    <r>
      <rPr>
        <sz val="5.5"/>
        <rFont val="Arial"/>
        <family val="2"/>
      </rPr>
      <t>SOLEIRA EM GRANITO, POLIDO, TIPO ANDORINHA/ QUARTZ/ CASTELO/ CORUMBA OU OUTROS EQUIVALENTES DA REGIAO, L= *15* CM, E= *2,0* CM</t>
    </r>
  </si>
  <si>
    <r>
      <rPr>
        <b/>
        <sz val="5.5"/>
        <rFont val="Arial"/>
        <family val="2"/>
      </rPr>
      <t>1.6</t>
    </r>
  </si>
  <si>
    <r>
      <rPr>
        <b/>
        <sz val="5.5"/>
        <rFont val="Arial"/>
        <family val="2"/>
      </rPr>
      <t>REVESTIMENTO-</t>
    </r>
  </si>
  <si>
    <r>
      <rPr>
        <sz val="5.5"/>
        <rFont val="Arial"/>
        <family val="2"/>
      </rPr>
      <t>1.6.2</t>
    </r>
  </si>
  <si>
    <r>
      <rPr>
        <sz val="5.5"/>
        <rFont val="Arial"/>
        <family val="2"/>
      </rPr>
      <t>SINAPI 87273</t>
    </r>
  </si>
  <si>
    <r>
      <rPr>
        <sz val="5.5"/>
        <rFont val="Arial"/>
        <family val="2"/>
      </rPr>
      <t xml:space="preserve">REVESTIMENTO CERÂMICO PARA PAREDES INTERNAS COM PLACAS TIPO ESMALTADA
</t>
    </r>
    <r>
      <rPr>
        <sz val="5.5"/>
        <rFont val="Arial"/>
        <family val="2"/>
      </rPr>
      <t>EXTRA DE DIMENSÕES 33X45 CM APLICADAS NA ALTURA INTEIRA DAS PAREDES</t>
    </r>
  </si>
  <si>
    <r>
      <rPr>
        <b/>
        <sz val="5.5"/>
        <rFont val="Arial"/>
        <family val="2"/>
      </rPr>
      <t>1.7</t>
    </r>
  </si>
  <si>
    <r>
      <rPr>
        <b/>
        <sz val="5.5"/>
        <rFont val="Arial"/>
        <family val="2"/>
      </rPr>
      <t>BANHEIRO</t>
    </r>
  </si>
  <si>
    <r>
      <rPr>
        <sz val="5.5"/>
        <rFont val="Arial"/>
        <family val="2"/>
      </rPr>
      <t>1.7.1</t>
    </r>
  </si>
  <si>
    <r>
      <rPr>
        <sz val="5.5"/>
        <rFont val="Arial"/>
        <family val="2"/>
      </rPr>
      <t>SINAPI 104492</t>
    </r>
  </si>
  <si>
    <r>
      <rPr>
        <sz val="5.5"/>
        <rFont val="Arial"/>
        <family val="2"/>
      </rPr>
      <t>ESPELHO CRISTAL E = 4 MM</t>
    </r>
  </si>
  <si>
    <r>
      <rPr>
        <sz val="7"/>
        <rFont val="Arial"/>
        <family val="2"/>
      </rPr>
      <t>und</t>
    </r>
  </si>
  <si>
    <r>
      <rPr>
        <sz val="5.5"/>
        <rFont val="Arial"/>
        <family val="2"/>
      </rPr>
      <t>1.7.6</t>
    </r>
  </si>
  <si>
    <r>
      <rPr>
        <sz val="5.5"/>
        <rFont val="Arial"/>
        <family val="2"/>
      </rPr>
      <t>SINAPI 100849</t>
    </r>
  </si>
  <si>
    <r>
      <rPr>
        <sz val="5.5"/>
        <rFont val="Arial"/>
        <family val="2"/>
      </rPr>
      <t>ASSENTO SANITÁRIO CONVENCIONAL - FORNECIMENTO E INSTALACAO</t>
    </r>
  </si>
  <si>
    <r>
      <rPr>
        <sz val="5.5"/>
        <rFont val="Arial"/>
        <family val="2"/>
      </rPr>
      <t>1.7.7</t>
    </r>
  </si>
  <si>
    <r>
      <rPr>
        <sz val="5.5"/>
        <rFont val="Arial"/>
        <family val="2"/>
      </rPr>
      <t>SINAPI 95471</t>
    </r>
  </si>
  <si>
    <r>
      <rPr>
        <sz val="5.5"/>
        <rFont val="Arial"/>
        <family val="2"/>
      </rPr>
      <t>VASO SANITARIO SIFONADO CONVENCIONAL PARA PCD SEM FURO FRONTAL COM LOUÇA BRANCA SEM ASSENTO</t>
    </r>
  </si>
  <si>
    <r>
      <rPr>
        <sz val="5.5"/>
        <rFont val="Arial"/>
        <family val="2"/>
      </rPr>
      <t>1.7.8</t>
    </r>
  </si>
  <si>
    <r>
      <rPr>
        <sz val="5.5"/>
        <rFont val="Arial"/>
        <family val="2"/>
      </rPr>
      <t>SINAPI 006138</t>
    </r>
  </si>
  <si>
    <r>
      <rPr>
        <sz val="5.5"/>
        <rFont val="Arial"/>
        <family val="2"/>
      </rPr>
      <t xml:space="preserve">ANEL DE VEDACAO, PVC FLEXIVEL, 100 MM, PARA SAIDA DE BACIA / VASO
</t>
    </r>
    <r>
      <rPr>
        <sz val="5.5"/>
        <rFont val="Arial"/>
        <family val="2"/>
      </rPr>
      <t>SANITARIO</t>
    </r>
  </si>
  <si>
    <r>
      <rPr>
        <sz val="7"/>
        <rFont val="Arial"/>
        <family val="2"/>
      </rPr>
      <t>unidade</t>
    </r>
  </si>
  <si>
    <r>
      <rPr>
        <sz val="5.5"/>
        <rFont val="Arial"/>
        <family val="2"/>
      </rPr>
      <t>1.7.9</t>
    </r>
  </si>
  <si>
    <r>
      <rPr>
        <sz val="5.5"/>
        <rFont val="Arial"/>
        <family val="2"/>
      </rPr>
      <t>SINAPI 037401</t>
    </r>
  </si>
  <si>
    <r>
      <rPr>
        <sz val="5.5"/>
        <rFont val="Arial"/>
        <family val="2"/>
      </rPr>
      <t>TOALHEIRO PLASTICO TIPO DISPENSER PARA PAPEL TOALHA INTERFOLHADO</t>
    </r>
  </si>
  <si>
    <r>
      <rPr>
        <sz val="5.5"/>
        <rFont val="Arial"/>
        <family val="2"/>
      </rPr>
      <t>SINAPI 037400</t>
    </r>
  </si>
  <si>
    <r>
      <rPr>
        <sz val="5.5"/>
        <rFont val="Arial"/>
        <family val="2"/>
      </rPr>
      <t>PAPELEIRA PLASTICA TIPO DISPENSER PARA PAPEL HIGIENICO ROLAO</t>
    </r>
  </si>
  <si>
    <r>
      <rPr>
        <sz val="5.5"/>
        <rFont val="Arial"/>
        <family val="2"/>
      </rPr>
      <t>SINAPI 011758</t>
    </r>
  </si>
  <si>
    <r>
      <rPr>
        <sz val="5.5"/>
        <rFont val="Arial"/>
        <family val="2"/>
      </rPr>
      <t xml:space="preserve">SABONETEIRA PLASTICA TIPO DISPENSER PARA SABONETE LIQUIDO COM
</t>
    </r>
    <r>
      <rPr>
        <sz val="5.5"/>
        <rFont val="Arial"/>
        <family val="2"/>
      </rPr>
      <t>RESERVATORIO 800 A 1500 ML</t>
    </r>
  </si>
  <si>
    <r>
      <rPr>
        <b/>
        <sz val="5.5"/>
        <rFont val="Arial"/>
        <family val="2"/>
      </rPr>
      <t>1.8</t>
    </r>
  </si>
  <si>
    <r>
      <rPr>
        <b/>
        <sz val="5.5"/>
        <rFont val="Arial"/>
        <family val="2"/>
      </rPr>
      <t>CLIMATIZAÇÃO</t>
    </r>
  </si>
  <si>
    <r>
      <rPr>
        <sz val="5.5"/>
        <rFont val="Arial"/>
        <family val="2"/>
      </rPr>
      <t>1.8.1</t>
    </r>
  </si>
  <si>
    <r>
      <rPr>
        <sz val="5.5"/>
        <rFont val="Arial"/>
        <family val="2"/>
      </rPr>
      <t>SINAPI 103288</t>
    </r>
  </si>
  <si>
    <r>
      <rPr>
        <sz val="5.5"/>
        <rFont val="Arial"/>
        <family val="2"/>
      </rPr>
      <t>RASGO E CHUMBAMENTO EM ALVENARIA PARA TUBOS DE SPLIT PAREDE DE 9000 A 24000 BTUS/H.</t>
    </r>
  </si>
  <si>
    <r>
      <rPr>
        <sz val="5.5"/>
        <rFont val="Arial"/>
        <family val="2"/>
      </rPr>
      <t>1.8.2</t>
    </r>
  </si>
  <si>
    <r>
      <rPr>
        <sz val="5.5"/>
        <rFont val="Arial"/>
        <family val="2"/>
      </rPr>
      <t>SINAPI 103291</t>
    </r>
  </si>
  <si>
    <r>
      <rPr>
        <sz val="5.5"/>
        <rFont val="Arial"/>
        <family val="2"/>
      </rPr>
      <t xml:space="preserve">TUBO EM COBRE FLEXÍVEL, DN 1/2", COM ISOLAMENTO, INSTALADO EM FORRO, PARA RAMAL DE ALIMENTAÇÃO
</t>
    </r>
    <r>
      <rPr>
        <sz val="5.5"/>
        <rFont val="Arial"/>
        <family val="2"/>
      </rPr>
      <t>DE AR CONDICIONADO, INCLUSO FIXADOR.</t>
    </r>
  </si>
  <si>
    <r>
      <rPr>
        <sz val="5.5"/>
        <rFont val="Arial"/>
        <family val="2"/>
      </rPr>
      <t>1.8.3</t>
    </r>
  </si>
  <si>
    <r>
      <rPr>
        <sz val="5.5"/>
        <rFont val="Arial"/>
        <family val="2"/>
      </rPr>
      <t>SINAPI 103292</t>
    </r>
  </si>
  <si>
    <r>
      <rPr>
        <sz val="5.5"/>
        <rFont val="Arial"/>
        <family val="2"/>
      </rPr>
      <t>TUBO EM COBRE FLEXÍVEL, DN 5/8", COM ISOLAMENTO, INSTALADO EM FORRO, PARA RAMAL DE ALIMENTAÇÃO DE AR CONDICIONADO, INCLUSO FIXADOR.</t>
    </r>
  </si>
  <si>
    <r>
      <rPr>
        <sz val="5.5"/>
        <rFont val="Arial"/>
        <family val="2"/>
      </rPr>
      <t>1.8.4</t>
    </r>
  </si>
  <si>
    <r>
      <rPr>
        <sz val="5.5"/>
        <rFont val="Arial"/>
        <family val="2"/>
      </rPr>
      <t>SINAPI 101401</t>
    </r>
  </si>
  <si>
    <r>
      <rPr>
        <sz val="5.5"/>
        <rFont val="Arial"/>
        <family val="2"/>
      </rPr>
      <t>ELETROTÉCNICO COM ENCARGOS COMPLEMENTARES</t>
    </r>
  </si>
  <si>
    <r>
      <rPr>
        <sz val="7"/>
        <rFont val="Arial"/>
        <family val="2"/>
      </rPr>
      <t>h</t>
    </r>
  </si>
  <si>
    <r>
      <rPr>
        <sz val="5.5"/>
        <rFont val="Arial"/>
        <family val="2"/>
      </rPr>
      <t>1.8.5</t>
    </r>
  </si>
  <si>
    <r>
      <rPr>
        <sz val="5.5"/>
        <rFont val="Arial"/>
        <family val="2"/>
      </rPr>
      <t>SINAPI 000247</t>
    </r>
  </si>
  <si>
    <r>
      <rPr>
        <sz val="5.5"/>
        <rFont val="Arial"/>
        <family val="2"/>
      </rPr>
      <t>AJUDANTE DE ELETRICISTA (HORISTA)</t>
    </r>
  </si>
  <si>
    <r>
      <rPr>
        <b/>
        <sz val="5.5"/>
        <rFont val="Arial"/>
        <family val="2"/>
      </rPr>
      <t>1.9</t>
    </r>
  </si>
  <si>
    <r>
      <rPr>
        <b/>
        <sz val="5.5"/>
        <rFont val="Arial"/>
        <family val="2"/>
      </rPr>
      <t>ABERTURAS</t>
    </r>
  </si>
  <si>
    <r>
      <rPr>
        <sz val="5.5"/>
        <rFont val="Arial"/>
        <family val="2"/>
      </rPr>
      <t>1.9.1</t>
    </r>
  </si>
  <si>
    <r>
      <rPr>
        <sz val="5.5"/>
        <rFont val="Arial"/>
        <family val="2"/>
      </rPr>
      <t>SINAPI 90790</t>
    </r>
  </si>
  <si>
    <r>
      <rPr>
        <sz val="5.5"/>
        <rFont val="Arial"/>
        <family val="2"/>
      </rPr>
      <t xml:space="preserve">KIT DE PORTA-PRONTA DE MADEIRA EM ACABAMENTO MELAMÍNICO BRANCO, FOLHA LEVE OU MÉDIA,
</t>
    </r>
    <r>
      <rPr>
        <sz val="5.5"/>
        <rFont val="Arial"/>
        <family val="2"/>
      </rPr>
      <t xml:space="preserve">80X210CM, EXCLUSIVE FECHADURA, FIXAÇÃO COM PREENCHIMENTO PARCIAL DE ESPUMA EXPANSIVA
</t>
    </r>
    <r>
      <rPr>
        <sz val="5.5"/>
        <rFont val="Arial"/>
        <family val="2"/>
      </rPr>
      <t>FORNECIMENTO E INSTALAÇÃO.</t>
    </r>
  </si>
  <si>
    <r>
      <rPr>
        <sz val="5.5"/>
        <rFont val="Arial"/>
        <family val="2"/>
      </rPr>
      <t>1.9.2</t>
    </r>
  </si>
  <si>
    <r>
      <rPr>
        <sz val="5.5"/>
        <rFont val="Arial"/>
        <family val="2"/>
      </rPr>
      <t>SINAPI 10675</t>
    </r>
  </si>
  <si>
    <r>
      <rPr>
        <sz val="5.5"/>
        <rFont val="Arial"/>
        <family val="2"/>
      </rPr>
      <t>KIT DE PORTA-PRONTA DE MADEIRA EM ACABAMENTO MELAMÍNICO BRANCO, FOLHA LEVE OU MÉDIA, 90X210, EXCLUSIVE FECHADURA, FIXAÇÃO COM PREENCHIMENTO TOTAL DE ESPUMA EXPANSIVA - FORNECIMENTO E INSTALAÇÃO. AF</t>
    </r>
  </si>
  <si>
    <r>
      <rPr>
        <sz val="5.5"/>
        <rFont val="Arial"/>
        <family val="2"/>
      </rPr>
      <t>1.9.3</t>
    </r>
  </si>
  <si>
    <r>
      <rPr>
        <sz val="5.5"/>
        <rFont val="Arial"/>
        <family val="2"/>
      </rPr>
      <t>SINAPI 10676</t>
    </r>
  </si>
  <si>
    <r>
      <rPr>
        <sz val="5.5"/>
        <rFont val="Arial"/>
        <family val="2"/>
      </rPr>
      <t xml:space="preserve">KIT DE PORTA-PRONTA DE MADEIRA EM ACABAMENTO MELAMÍNICO BRANCO, FOLHA LEVE OU MÉDIA,
</t>
    </r>
    <r>
      <rPr>
        <sz val="5.5"/>
        <rFont val="Arial"/>
        <family val="2"/>
      </rPr>
      <t xml:space="preserve">70X210CM, EXCLUSIVE FECHADURA, FIXAÇÃO COM PREENCHIMENTO PARCIAL DE ESPUMA EXPANSIVA
</t>
    </r>
    <r>
      <rPr>
        <sz val="5.5"/>
        <rFont val="Arial"/>
        <family val="2"/>
      </rPr>
      <t>FORNECIMENTO E INSTALAÇÃO. AF_12/2019</t>
    </r>
  </si>
  <si>
    <r>
      <rPr>
        <sz val="5.5"/>
        <rFont val="Arial"/>
        <family val="2"/>
      </rPr>
      <t>1.9.4</t>
    </r>
  </si>
  <si>
    <r>
      <rPr>
        <sz val="5.5"/>
        <rFont val="Arial"/>
        <family val="2"/>
      </rPr>
      <t>SINAPI 100874</t>
    </r>
  </si>
  <si>
    <r>
      <rPr>
        <sz val="5.5"/>
        <rFont val="Arial"/>
        <family val="2"/>
      </rPr>
      <t>PUXADOR PARA PCD, FIXADO NA PORTA - FORNECIMENTO E INSTALAÇÃO</t>
    </r>
  </si>
  <si>
    <r>
      <rPr>
        <sz val="5.5"/>
        <rFont val="Arial"/>
        <family val="2"/>
      </rPr>
      <t>1.9.5</t>
    </r>
  </si>
  <si>
    <r>
      <rPr>
        <sz val="5.5"/>
        <rFont val="Arial"/>
        <family val="2"/>
      </rPr>
      <t>SINAPI 100867</t>
    </r>
  </si>
  <si>
    <r>
      <rPr>
        <sz val="5.5"/>
        <rFont val="Arial"/>
        <family val="2"/>
      </rPr>
      <t>BARRA DE APOIO RETA, EM ACO INOX POLIDO, COMPRIMENTO 70 CM, FIXADA NA PAREDE - FORNECIMENTO E INSTALAÇÃO.</t>
    </r>
  </si>
  <si>
    <r>
      <rPr>
        <sz val="5.5"/>
        <rFont val="Arial"/>
        <family val="2"/>
      </rPr>
      <t>1.9.6</t>
    </r>
  </si>
  <si>
    <r>
      <rPr>
        <sz val="5.5"/>
        <rFont val="Arial"/>
        <family val="2"/>
      </rPr>
      <t>SINAPI 90830</t>
    </r>
  </si>
  <si>
    <r>
      <rPr>
        <sz val="5.5"/>
        <rFont val="Arial"/>
        <family val="2"/>
      </rPr>
      <t xml:space="preserve">FECHADURA DE EMBUTIR COM CILINDRO, EXTERNA, COMPLETA, ACABAMENTO PADRÃO MÉDIO, INCLUSO
</t>
    </r>
    <r>
      <rPr>
        <sz val="5.5"/>
        <rFont val="Arial"/>
        <family val="2"/>
      </rPr>
      <t>EXECUÇÃO DE FURO - FORNECIMENTO E INSTALAÇÃO</t>
    </r>
  </si>
  <si>
    <r>
      <rPr>
        <sz val="5.5"/>
        <rFont val="Arial"/>
        <family val="2"/>
      </rPr>
      <t>1.9.7</t>
    </r>
  </si>
  <si>
    <r>
      <rPr>
        <sz val="5.5"/>
        <rFont val="Arial"/>
        <family val="2"/>
      </rPr>
      <t>COMPSIÇÃO</t>
    </r>
  </si>
  <si>
    <r>
      <rPr>
        <sz val="5.5"/>
        <rFont val="Arial"/>
        <family val="2"/>
      </rPr>
      <t xml:space="preserve">KIT DE PORTA DE MADEIRA PARA PINTURA, SEMI-OCA (PESADA OU SUPERPESADA), PADRÃO MÉDIO, 190X210CM,
</t>
    </r>
    <r>
      <rPr>
        <sz val="5.5"/>
        <rFont val="Arial"/>
        <family val="2"/>
      </rPr>
      <t xml:space="preserve">ESPESSURA DE 3,5CM, ITENS INCLUSOS: DOBRADIÇAS, MONTAGEM E INSTALAÇÃO DO BATENTE, SEM FECHADURA
</t>
    </r>
    <r>
      <rPr>
        <sz val="5.5"/>
        <rFont val="Arial"/>
        <family val="2"/>
      </rPr>
      <t>FORNECIMENTO E INSTALAÇÃO.</t>
    </r>
  </si>
  <si>
    <r>
      <rPr>
        <sz val="5.5"/>
        <rFont val="Arial"/>
        <family val="2"/>
      </rPr>
      <t>1.9.8</t>
    </r>
  </si>
  <si>
    <r>
      <rPr>
        <sz val="5.5"/>
        <rFont val="Arial"/>
        <family val="2"/>
      </rPr>
      <t>SINAPI 10681</t>
    </r>
  </si>
  <si>
    <r>
      <rPr>
        <sz val="5.5"/>
        <rFont val="Arial"/>
        <family val="2"/>
      </rPr>
      <t>REMOÇÃO DE PORTAS</t>
    </r>
  </si>
  <si>
    <r>
      <rPr>
        <sz val="5.5"/>
        <rFont val="Arial"/>
        <family val="2"/>
      </rPr>
      <t>1.9.9</t>
    </r>
  </si>
  <si>
    <r>
      <rPr>
        <sz val="5.5"/>
        <rFont val="Arial"/>
        <family val="2"/>
      </rPr>
      <t>SINAPI 039620</t>
    </r>
  </si>
  <si>
    <r>
      <rPr>
        <sz val="5.5"/>
        <rFont val="Arial"/>
        <family val="2"/>
      </rPr>
      <t>BARRA ANTIPANICO SIMPLES, COM FECHADURA LADO OPOSTO, COR CINZA</t>
    </r>
  </si>
  <si>
    <r>
      <rPr>
        <sz val="7"/>
        <rFont val="Arial"/>
        <family val="2"/>
      </rPr>
      <t>UND</t>
    </r>
  </si>
  <si>
    <r>
      <rPr>
        <sz val="5.5"/>
        <rFont val="Arial"/>
        <family val="2"/>
      </rPr>
      <t>SINAPI 94570</t>
    </r>
  </si>
  <si>
    <r>
      <rPr>
        <sz val="5.5"/>
        <rFont val="Arial"/>
        <family val="2"/>
      </rPr>
      <t xml:space="preserve">JANELA DE ALUMÍNIO DE CORRER COM 2 FOLHAS PARA VIDROS (VIDROS INCLUSOS), BATENTE/ REQUADRO 6 A 14
</t>
    </r>
    <r>
      <rPr>
        <sz val="5.5"/>
        <rFont val="Arial"/>
        <family val="2"/>
      </rPr>
      <t xml:space="preserve">CM, ACABAMENTO COM ACETATO OU BRILHANTE, FIXAÇÃO COM PARAFUSO, SEM GUARNIÇÃO/ ALIZAR,
</t>
    </r>
    <r>
      <rPr>
        <sz val="5.5"/>
        <rFont val="Arial"/>
        <family val="2"/>
      </rPr>
      <t xml:space="preserve">DIMENSÕES 100X120 CM, VEDAÇÃO COM SILICONE, EXCLUSIVE CONTRAMARCO - FORNECIMENTO E
</t>
    </r>
    <r>
      <rPr>
        <sz val="5.5"/>
        <rFont val="Arial"/>
        <family val="2"/>
      </rPr>
      <t>INSTALAÇÃO. AF_11/2024</t>
    </r>
  </si>
  <si>
    <r>
      <rPr>
        <sz val="7"/>
        <rFont val="Arial"/>
        <family val="2"/>
      </rPr>
      <t>M2</t>
    </r>
  </si>
  <si>
    <r>
      <rPr>
        <sz val="5.5"/>
        <rFont val="Arial"/>
        <family val="2"/>
      </rPr>
      <t>SINAPI 101965</t>
    </r>
  </si>
  <si>
    <r>
      <rPr>
        <sz val="5.5"/>
        <rFont val="Arial"/>
        <family val="2"/>
      </rPr>
      <t xml:space="preserve">PEITORIL LINEAR EM GRANITO OU MÁRMORE, L = 15CM, ASSENTADO COM ARGAMASSA 1:6 COM ADITIVO.
</t>
    </r>
    <r>
      <rPr>
        <sz val="5.5"/>
        <rFont val="Arial"/>
        <family val="2"/>
      </rPr>
      <t>AF_11/2020</t>
    </r>
  </si>
  <si>
    <r>
      <rPr>
        <sz val="7"/>
        <rFont val="Arial"/>
        <family val="2"/>
      </rPr>
      <t>M</t>
    </r>
  </si>
  <si>
    <r>
      <rPr>
        <sz val="5.5"/>
        <rFont val="Arial"/>
        <family val="2"/>
      </rPr>
      <t>SINAPI 093197</t>
    </r>
  </si>
  <si>
    <r>
      <rPr>
        <sz val="5.5"/>
        <rFont val="Arial"/>
        <family val="2"/>
      </rPr>
      <t xml:space="preserve">CONTRAVERGA MOLDADA IN LOCO EM CONCRETO, ESPESSURA DE
</t>
    </r>
    <r>
      <rPr>
        <sz val="5.5"/>
        <rFont val="Arial"/>
        <family val="2"/>
      </rPr>
      <t>*20* CM. AF_03/2024</t>
    </r>
  </si>
  <si>
    <r>
      <rPr>
        <b/>
        <sz val="5.5"/>
        <rFont val="Arial"/>
        <family val="2"/>
      </rPr>
      <t>1.10</t>
    </r>
  </si>
  <si>
    <r>
      <rPr>
        <b/>
        <sz val="5.5"/>
        <rFont val="Arial"/>
        <family val="2"/>
      </rPr>
      <t>INSTALAÇÕES ELÉTRICAS</t>
    </r>
  </si>
  <si>
    <r>
      <rPr>
        <sz val="5.5"/>
        <rFont val="Arial"/>
        <family val="2"/>
      </rPr>
      <t>1.10.1</t>
    </r>
  </si>
  <si>
    <r>
      <rPr>
        <sz val="5.5"/>
        <rFont val="Arial"/>
        <family val="2"/>
      </rPr>
      <t>SINAPI  001014</t>
    </r>
  </si>
  <si>
    <r>
      <rPr>
        <sz val="5.5"/>
        <rFont val="Arial"/>
        <family val="2"/>
      </rPr>
      <t xml:space="preserve">CABO DE COBRE, FLEXIVEL, CLASSE 4 OU 5, ISOLACAO EM PVC/A, ANTICHAMA
</t>
    </r>
    <r>
      <rPr>
        <sz val="5.5"/>
        <rFont val="Arial"/>
        <family val="2"/>
      </rPr>
      <t>BWF-B, 1 CONDUTOR, 450/750 V, SECAO NOMINAL 2,5 MM2</t>
    </r>
  </si>
  <si>
    <r>
      <rPr>
        <sz val="5.5"/>
        <rFont val="Arial"/>
        <family val="2"/>
      </rPr>
      <t>1.10.2</t>
    </r>
  </si>
  <si>
    <r>
      <rPr>
        <sz val="5.5"/>
        <rFont val="Arial"/>
        <family val="2"/>
      </rPr>
      <t>SINAPI 000979</t>
    </r>
  </si>
  <si>
    <r>
      <rPr>
        <sz val="5.5"/>
        <rFont val="Arial"/>
        <family val="2"/>
      </rPr>
      <t>1.10.3</t>
    </r>
  </si>
  <si>
    <r>
      <rPr>
        <sz val="5.5"/>
        <rFont val="Arial"/>
        <family val="2"/>
      </rPr>
      <t>SINAPI 00980</t>
    </r>
  </si>
  <si>
    <r>
      <rPr>
        <sz val="5.5"/>
        <rFont val="Arial"/>
        <family val="2"/>
      </rPr>
      <t xml:space="preserve">CABO DE COBRE, FLEXIVEL, CLASSE 4 OU 5, ISOLACAO EM PVC/A, ANTICHAMA
</t>
    </r>
    <r>
      <rPr>
        <sz val="5.5"/>
        <rFont val="Arial"/>
        <family val="2"/>
      </rPr>
      <t>BWF-B, 1 CONDUTOR, 450/750 V, SECAO NOMINAL 10 MM2</t>
    </r>
  </si>
  <si>
    <r>
      <rPr>
        <sz val="5.5"/>
        <rFont val="Arial"/>
        <family val="2"/>
      </rPr>
      <t>1.10.4</t>
    </r>
  </si>
  <si>
    <r>
      <rPr>
        <sz val="5.5"/>
        <rFont val="Arial"/>
        <family val="2"/>
      </rPr>
      <t>SINAPI 1021</t>
    </r>
  </si>
  <si>
    <r>
      <rPr>
        <sz val="5.5"/>
        <rFont val="Arial"/>
        <family val="2"/>
      </rPr>
      <t>CABO DE COBRE, FLEXIVEL, CLASSE 4 OU 5, ISOLACAO EM PVC/A, ANTICHAMA BWF-B, COBERTURA PVC-ST1, ANTICHAMA BWF-B, 1 CONDUTOR, 0,6/1 KV, SECAO NOMINAL 4 MM2</t>
    </r>
  </si>
  <si>
    <r>
      <rPr>
        <sz val="5.5"/>
        <rFont val="Arial"/>
        <family val="2"/>
      </rPr>
      <t>1.10.5</t>
    </r>
  </si>
  <si>
    <r>
      <rPr>
        <sz val="5.5"/>
        <rFont val="Arial"/>
        <family val="2"/>
      </rPr>
      <t>SINAPI 02688</t>
    </r>
  </si>
  <si>
    <r>
      <rPr>
        <sz val="5.5"/>
        <rFont val="Arial"/>
        <family val="2"/>
      </rPr>
      <t>ELETRODUTO PVC FLEXIVEL CORRUGADO, COR AMARELA, DE 25 MM</t>
    </r>
  </si>
  <si>
    <r>
      <rPr>
        <sz val="5.5"/>
        <rFont val="Arial"/>
        <family val="2"/>
      </rPr>
      <t>1.10.6</t>
    </r>
  </si>
  <si>
    <r>
      <rPr>
        <sz val="5.5"/>
        <rFont val="Arial"/>
        <family val="2"/>
      </rPr>
      <t>SINAPI</t>
    </r>
  </si>
  <si>
    <r>
      <rPr>
        <sz val="5.5"/>
        <rFont val="Arial"/>
        <family val="2"/>
      </rPr>
      <t xml:space="preserve">HASTE DE ATERRAMENTO EM ACO COM 3,00 M DE COMPRIMENTO E DN
</t>
    </r>
    <r>
      <rPr>
        <sz val="5.5"/>
        <rFont val="Arial"/>
        <family val="2"/>
      </rPr>
      <t xml:space="preserve">= 3/4",
</t>
    </r>
    <r>
      <rPr>
        <sz val="5.5"/>
        <rFont val="Arial"/>
        <family val="2"/>
      </rPr>
      <t>REVESTIDA COM BAIXA CAMADA DE COBRE, SEM CONECTOR</t>
    </r>
  </si>
  <si>
    <r>
      <rPr>
        <sz val="5.5"/>
        <rFont val="Arial"/>
        <family val="2"/>
      </rPr>
      <t>1.10.7</t>
    </r>
  </si>
  <si>
    <r>
      <rPr>
        <sz val="5.5"/>
        <rFont val="Arial"/>
        <family val="2"/>
      </rPr>
      <t>SINAPI 038062</t>
    </r>
  </si>
  <si>
    <r>
      <rPr>
        <sz val="5.5"/>
        <rFont val="Arial"/>
        <family val="2"/>
      </rPr>
      <t xml:space="preserve">INTERRUPTOR SIMPLES 10A, 250V, CONJUNTO MONTADO PARA EMBUTIR 4" X 2"
</t>
    </r>
    <r>
      <rPr>
        <sz val="5.5"/>
        <rFont val="Arial"/>
        <family val="2"/>
      </rPr>
      <t>(PLACA + SUPORTE + MODULO)</t>
    </r>
  </si>
  <si>
    <r>
      <rPr>
        <sz val="5.5"/>
        <rFont val="Arial"/>
        <family val="2"/>
      </rPr>
      <t>1.10.8</t>
    </r>
  </si>
  <si>
    <r>
      <rPr>
        <sz val="5.5"/>
        <rFont val="Arial"/>
        <family val="2"/>
      </rPr>
      <t>SINAPI 0038068</t>
    </r>
  </si>
  <si>
    <r>
      <rPr>
        <sz val="5.5"/>
        <rFont val="Arial"/>
        <family val="2"/>
      </rPr>
      <t xml:space="preserve">INTERRUPTORES SIMPLES (2 MODULOS) 10A, 250V, CONJUNTO MONTADO PARA
</t>
    </r>
    <r>
      <rPr>
        <sz val="5.5"/>
        <rFont val="Arial"/>
        <family val="2"/>
      </rPr>
      <t>EMBUTIR 4" X 2" (PLACA + SUPORTE + MODULOS)</t>
    </r>
  </si>
  <si>
    <r>
      <rPr>
        <sz val="5.5"/>
        <rFont val="Arial"/>
        <family val="2"/>
      </rPr>
      <t>1.10.9</t>
    </r>
  </si>
  <si>
    <r>
      <rPr>
        <sz val="5.5"/>
        <rFont val="Arial"/>
        <family val="2"/>
      </rPr>
      <t>SINAPI 038071</t>
    </r>
  </si>
  <si>
    <r>
      <rPr>
        <sz val="5.5"/>
        <rFont val="Arial"/>
        <family val="2"/>
      </rPr>
      <t xml:space="preserve">INTERRUPTORES SIMPLES (3 MODULOS) 10A, 250V, CONJUNTO MONTADO PARA
</t>
    </r>
    <r>
      <rPr>
        <sz val="5.5"/>
        <rFont val="Arial"/>
        <family val="2"/>
      </rPr>
      <t>EMBUTIR 4" X 2" (PLACA + SUPORTE + MODULOS)</t>
    </r>
  </si>
  <si>
    <r>
      <rPr>
        <sz val="5.5"/>
        <rFont val="Arial"/>
        <family val="2"/>
      </rPr>
      <t>SINAPI 038079</t>
    </r>
  </si>
  <si>
    <r>
      <rPr>
        <sz val="5.5"/>
        <rFont val="Arial"/>
        <family val="2"/>
      </rPr>
      <t xml:space="preserve">INTERRUPTORES SIMPLES (2 MODULOS) + TOMADA 2P+T 10A, 250V, CONJUNTO
</t>
    </r>
    <r>
      <rPr>
        <sz val="5.5"/>
        <rFont val="Arial"/>
        <family val="2"/>
      </rPr>
      <t>MONTADO PARA EMBUTIR 4" X 2" (PLACA + SUPORTE + MODULOS)</t>
    </r>
  </si>
  <si>
    <r>
      <rPr>
        <sz val="5.5"/>
        <rFont val="Arial"/>
        <family val="2"/>
      </rPr>
      <t>SINAPI 038077</t>
    </r>
  </si>
  <si>
    <r>
      <rPr>
        <sz val="5.5"/>
        <rFont val="Arial"/>
        <family val="2"/>
      </rPr>
      <t xml:space="preserve">INTERRUPTOR SIMPLES + TOMADA 2P+T 10A, 250V, CONJUNTO MONTADO PARA
</t>
    </r>
    <r>
      <rPr>
        <sz val="5.5"/>
        <rFont val="Arial"/>
        <family val="2"/>
      </rPr>
      <t>EMBUTIR 4" X 2" (PLACA + SUPORTE + MODULOS)</t>
    </r>
  </si>
  <si>
    <r>
      <rPr>
        <sz val="5.5"/>
        <rFont val="Arial"/>
        <family val="2"/>
      </rPr>
      <t>SINAPI 039805</t>
    </r>
  </si>
  <si>
    <r>
      <rPr>
        <sz val="5.5"/>
        <rFont val="Arial"/>
        <family val="2"/>
      </rPr>
      <t xml:space="preserve">QUADRO DE DISTRIBUICAO, EM PVC, DE EMBUTIR, COM BARRAMENTO TERRA /
</t>
    </r>
    <r>
      <rPr>
        <sz val="5.5"/>
        <rFont val="Arial"/>
        <family val="2"/>
      </rPr>
      <t>NEUTRO, PARA 12 DISJUNTORES NEMA OU 16 DISJUNTORES DIN</t>
    </r>
  </si>
  <si>
    <r>
      <rPr>
        <sz val="5.5"/>
        <rFont val="Arial"/>
        <family val="2"/>
      </rPr>
      <t>SINAPI 038075</t>
    </r>
  </si>
  <si>
    <r>
      <rPr>
        <sz val="5.5"/>
        <rFont val="Arial"/>
        <family val="2"/>
      </rPr>
      <t xml:space="preserve">TOMADA 2P+T 20A 250V, CONJUNTO MONTADO PARA EMBUTIR 4" X 2" (PLACA +
</t>
    </r>
    <r>
      <rPr>
        <sz val="5.5"/>
        <rFont val="Arial"/>
        <family val="2"/>
      </rPr>
      <t>SUPORTE + MODULO)</t>
    </r>
  </si>
  <si>
    <r>
      <rPr>
        <sz val="5.5"/>
        <rFont val="Arial"/>
        <family val="2"/>
      </rPr>
      <t>SINAPI 38075</t>
    </r>
  </si>
  <si>
    <r>
      <rPr>
        <sz val="5.5"/>
        <rFont val="Arial"/>
        <family val="2"/>
      </rPr>
      <t>TOMADA 2P+T 10A 250V, CONJUNTO MONTADO PARA EMBUTIR 4" X 2" (PLACA + SUPORTE + MODULO</t>
    </r>
  </si>
  <si>
    <r>
      <rPr>
        <sz val="5.5"/>
        <rFont val="Arial"/>
        <family val="2"/>
      </rPr>
      <t>SINAPI 039467</t>
    </r>
  </si>
  <si>
    <r>
      <rPr>
        <sz val="5.5"/>
        <rFont val="Arial"/>
        <family val="2"/>
      </rPr>
      <t xml:space="preserve">DISPOSITIVO DPS CLASSE II, 1 POLO, TENSAO MAXIMA DE 175 V, CORRENTE
</t>
    </r>
    <r>
      <rPr>
        <sz val="5.5"/>
        <rFont val="Arial"/>
        <family val="2"/>
      </rPr>
      <t>MAXIMA DE *45* KA (TIPO AC)</t>
    </r>
  </si>
  <si>
    <r>
      <rPr>
        <sz val="5.5"/>
        <rFont val="Arial"/>
        <family val="2"/>
      </rPr>
      <t>SINAPI 034653</t>
    </r>
  </si>
  <si>
    <r>
      <rPr>
        <sz val="5.5"/>
        <rFont val="Arial"/>
        <family val="2"/>
      </rPr>
      <t xml:space="preserve">DISJUNTOR TERMOMAGNETICO PARA TRILHO DIN (IEC), MONOPOLAR, 6
</t>
    </r>
    <r>
      <rPr>
        <sz val="5.5"/>
        <rFont val="Arial"/>
        <family val="2"/>
      </rPr>
      <t>- 32 A</t>
    </r>
  </si>
  <si>
    <r>
      <rPr>
        <sz val="5.5"/>
        <rFont val="Arial"/>
        <family val="2"/>
      </rPr>
      <t>SINAPI 034709</t>
    </r>
  </si>
  <si>
    <r>
      <rPr>
        <sz val="5.5"/>
        <rFont val="Arial"/>
        <family val="2"/>
      </rPr>
      <t>DISJUNTOR TERMOMAGNETICO PARA TRILHO DIN (IEC), TRIPOLAR, 10 - 50 A</t>
    </r>
  </si>
  <si>
    <r>
      <rPr>
        <sz val="5.5"/>
        <rFont val="Arial"/>
        <family val="2"/>
      </rPr>
      <t>MERCADO</t>
    </r>
  </si>
  <si>
    <r>
      <rPr>
        <sz val="5.5"/>
        <rFont val="Arial"/>
        <family val="2"/>
      </rPr>
      <t>PERFIL LED RIGIDO DE EMBUTIR</t>
    </r>
  </si>
  <si>
    <r>
      <rPr>
        <sz val="5.5"/>
        <rFont val="Arial"/>
        <family val="2"/>
      </rPr>
      <t>FONTE LED 72W/ 6A- MODELO SLIM</t>
    </r>
  </si>
  <si>
    <r>
      <rPr>
        <sz val="5.5"/>
        <rFont val="Arial"/>
        <family val="2"/>
      </rPr>
      <t>SINAPI 039390</t>
    </r>
  </si>
  <si>
    <r>
      <rPr>
        <sz val="5.5"/>
        <rFont val="Arial"/>
        <family val="2"/>
      </rPr>
      <t>LUMINARIA LED REFLETOR RETANGULAR BIVOLT, LUZ BRANCA, 30 W</t>
    </r>
  </si>
  <si>
    <r>
      <rPr>
        <sz val="5.5"/>
        <rFont val="Arial"/>
        <family val="2"/>
      </rPr>
      <t>SINAPI 039391</t>
    </r>
  </si>
  <si>
    <r>
      <rPr>
        <sz val="5.5"/>
        <rFont val="Arial"/>
        <family val="2"/>
      </rPr>
      <t>LUMINARIA LED REFLETOR RETANGULAR BIVOLT, LUZ BRANCA, 50 W</t>
    </r>
  </si>
  <si>
    <r>
      <rPr>
        <sz val="5.5"/>
        <rFont val="Arial"/>
        <family val="2"/>
      </rPr>
      <t>SINAPI  038774</t>
    </r>
  </si>
  <si>
    <r>
      <rPr>
        <sz val="5.5"/>
        <rFont val="Arial"/>
        <family val="2"/>
      </rPr>
      <t xml:space="preserve">LUMINARIA DE EMERGENCIA 30 LEDS, POTENCIA 2 W, BATERIA DE LITIO,
</t>
    </r>
    <r>
      <rPr>
        <sz val="5.5"/>
        <rFont val="Arial"/>
        <family val="2"/>
      </rPr>
      <t>AUTONOMIA DE 6 HORAS</t>
    </r>
  </si>
  <si>
    <r>
      <rPr>
        <sz val="5.5"/>
        <rFont val="Arial"/>
        <family val="2"/>
      </rPr>
      <t>TRILHO LED 5 SPOTS</t>
    </r>
  </si>
  <si>
    <r>
      <rPr>
        <sz val="5.5"/>
        <rFont val="Arial"/>
        <family val="2"/>
      </rPr>
      <t>FITA LED 20W-12V-5M CADA ROLO</t>
    </r>
  </si>
  <si>
    <r>
      <rPr>
        <sz val="5.5"/>
        <rFont val="Arial"/>
        <family val="2"/>
      </rPr>
      <t>TAMPA PARA PISO 4X2- PARA TOMADA</t>
    </r>
  </si>
  <si>
    <r>
      <rPr>
        <sz val="5.5"/>
        <rFont val="Arial"/>
        <family val="2"/>
      </rPr>
      <t xml:space="preserve">CABO DE COBRE, FLEXIVEL, CLASSE 4 OU 5, ISOLACAO EM PVC/A, ANTICHAMA
</t>
    </r>
    <r>
      <rPr>
        <sz val="5.5"/>
        <rFont val="Arial"/>
        <family val="2"/>
      </rPr>
      <t>BWF-B, 1 CONDUTOR, 450/750 V, SECAO NOMINAL 16 MM2</t>
    </r>
  </si>
  <si>
    <r>
      <rPr>
        <b/>
        <sz val="5.5"/>
        <rFont val="Arial"/>
        <family val="2"/>
      </rPr>
      <t>1.11</t>
    </r>
  </si>
  <si>
    <r>
      <rPr>
        <b/>
        <sz val="5.5"/>
        <rFont val="Arial"/>
        <family val="2"/>
      </rPr>
      <t>INSTALAÇÕES HIDRÁULICAS - ÁGUA FRIA E CLOACAL</t>
    </r>
  </si>
  <si>
    <r>
      <rPr>
        <sz val="5.5"/>
        <rFont val="Arial"/>
        <family val="2"/>
      </rPr>
      <t>1.11.1</t>
    </r>
  </si>
  <si>
    <r>
      <rPr>
        <sz val="5.5"/>
        <rFont val="Arial"/>
        <family val="2"/>
      </rPr>
      <t>SINAPI 009868</t>
    </r>
  </si>
  <si>
    <r>
      <rPr>
        <sz val="5.5"/>
        <rFont val="Arial"/>
        <family val="2"/>
      </rPr>
      <t>TUBO PVC, SOLDAVEL, DE 25 MM, AGUA FRIA (NBR-5648)</t>
    </r>
  </si>
  <si>
    <r>
      <rPr>
        <sz val="5.5"/>
        <rFont val="Arial"/>
        <family val="2"/>
      </rPr>
      <t>1.11.2</t>
    </r>
  </si>
  <si>
    <r>
      <rPr>
        <sz val="5.5"/>
        <rFont val="Arial"/>
        <family val="2"/>
      </rPr>
      <t xml:space="preserve">CURVA DE PVC 90 GRAUS, SOLDAVEL, 25 MM, COR MARROM, PARA AGUA FRIA
</t>
    </r>
    <r>
      <rPr>
        <sz val="5.5"/>
        <rFont val="Arial"/>
        <family val="2"/>
      </rPr>
      <t>PREDIAL</t>
    </r>
  </si>
  <si>
    <r>
      <rPr>
        <sz val="5.5"/>
        <rFont val="Arial"/>
        <family val="2"/>
      </rPr>
      <t>1.11.3</t>
    </r>
  </si>
  <si>
    <r>
      <rPr>
        <sz val="5.5"/>
        <rFont val="Arial"/>
        <family val="2"/>
      </rPr>
      <t xml:space="preserve">JOELHO DE REDUCAO, PVC SOLDAVEL, 90 GRAUS, 25 MM X 20 MM, COR MARROM,
</t>
    </r>
    <r>
      <rPr>
        <sz val="5.5"/>
        <rFont val="Arial"/>
        <family val="2"/>
      </rPr>
      <t>PARA AGUA FRIA PREDIAL</t>
    </r>
  </si>
  <si>
    <r>
      <rPr>
        <sz val="5.5"/>
        <rFont val="Arial"/>
        <family val="2"/>
      </rPr>
      <t>1.11.4</t>
    </r>
  </si>
  <si>
    <r>
      <rPr>
        <sz val="5.5"/>
        <rFont val="Arial"/>
        <family val="2"/>
      </rPr>
      <t>SINAPI 006005</t>
    </r>
  </si>
  <si>
    <r>
      <rPr>
        <sz val="5.5"/>
        <rFont val="Arial"/>
        <family val="2"/>
      </rPr>
      <t xml:space="preserve">REGISTRO GAVETA COM ACABAMENTO E CANOPLA CROMADOS, SIMPLES, BITOLA
</t>
    </r>
    <r>
      <rPr>
        <sz val="5.5"/>
        <rFont val="Arial"/>
        <family val="2"/>
      </rPr>
      <t>1/2"</t>
    </r>
  </si>
  <si>
    <r>
      <rPr>
        <sz val="5.5"/>
        <rFont val="Arial"/>
        <family val="2"/>
      </rPr>
      <t>1.11.6</t>
    </r>
  </si>
  <si>
    <r>
      <rPr>
        <sz val="5.5"/>
        <rFont val="Arial"/>
        <family val="2"/>
      </rPr>
      <t>SINAPI 002696</t>
    </r>
  </si>
  <si>
    <r>
      <rPr>
        <sz val="5.5"/>
        <rFont val="Arial"/>
        <family val="2"/>
      </rPr>
      <t>ENCANADOR OU BOMBEIRO HIDRAULICO (HORISTA)</t>
    </r>
  </si>
  <si>
    <r>
      <rPr>
        <sz val="5.5"/>
        <rFont val="Arial"/>
        <family val="2"/>
      </rPr>
      <t>1.11.7</t>
    </r>
  </si>
  <si>
    <r>
      <rPr>
        <sz val="5.5"/>
        <rFont val="Arial"/>
        <family val="2"/>
      </rPr>
      <t>SINAPI 006111</t>
    </r>
  </si>
  <si>
    <r>
      <rPr>
        <sz val="5.5"/>
        <rFont val="Arial"/>
        <family val="2"/>
      </rPr>
      <t>AUXILIAR DE ENCANADOR OU BOMBEIRO HIDRAULICO (HORISTA)</t>
    </r>
  </si>
  <si>
    <r>
      <rPr>
        <sz val="5.5"/>
        <rFont val="Arial"/>
        <family val="2"/>
      </rPr>
      <t>1.11.8</t>
    </r>
  </si>
  <si>
    <r>
      <rPr>
        <sz val="5.5"/>
        <rFont val="Arial"/>
        <family val="2"/>
      </rPr>
      <t>SINAPI 89800</t>
    </r>
  </si>
  <si>
    <r>
      <rPr>
        <sz val="5.5"/>
        <rFont val="Arial"/>
        <family val="2"/>
      </rPr>
      <t xml:space="preserve">TUBO PVC, SERIE NORMAL, ESGOTO PREDIAL, DN 100 MM, FORNECIDO E INSTALADO EM PRUMADA DE ESGOTO
</t>
    </r>
    <r>
      <rPr>
        <sz val="5.5"/>
        <rFont val="Arial"/>
        <family val="2"/>
      </rPr>
      <t>SANITÁRIO OU VENTILAÇÃO</t>
    </r>
  </si>
  <si>
    <r>
      <rPr>
        <sz val="5.5"/>
        <rFont val="Arial"/>
        <family val="2"/>
      </rPr>
      <t>1.11.9</t>
    </r>
  </si>
  <si>
    <r>
      <rPr>
        <sz val="5.5"/>
        <rFont val="Arial"/>
        <family val="2"/>
      </rPr>
      <t>SINAPI 009837</t>
    </r>
  </si>
  <si>
    <r>
      <rPr>
        <sz val="5.5"/>
        <rFont val="Arial"/>
        <family val="2"/>
      </rPr>
      <t>TUBO PVC SERIE NORMAL, DN 75 MM, PARA ESGOTO PREDIAL (NBR 5688)</t>
    </r>
  </si>
  <si>
    <r>
      <rPr>
        <sz val="5.5"/>
        <rFont val="Arial"/>
        <family val="2"/>
      </rPr>
      <t>SINAPI 009838</t>
    </r>
  </si>
  <si>
    <r>
      <rPr>
        <sz val="5.5"/>
        <rFont val="Arial"/>
        <family val="2"/>
      </rPr>
      <t>TUBO PVC SERIE NORMAL, DN 50 MM, PARA ESGOTO PREDIAL (NBR 5688)</t>
    </r>
  </si>
  <si>
    <r>
      <rPr>
        <sz val="5.5"/>
        <rFont val="Arial"/>
        <family val="2"/>
      </rPr>
      <t>SINAPI 020149</t>
    </r>
  </si>
  <si>
    <r>
      <rPr>
        <sz val="5.5"/>
        <rFont val="Arial"/>
        <family val="2"/>
      </rPr>
      <t>JOELHO, PVC SERIE R, 45 GRAUS, DN 50 MM, PARA ESGOTO PREDIAL</t>
    </r>
  </si>
  <si>
    <r>
      <rPr>
        <sz val="5.5"/>
        <rFont val="Arial"/>
        <family val="2"/>
      </rPr>
      <t>SINAPI00 3526</t>
    </r>
  </si>
  <si>
    <r>
      <rPr>
        <sz val="5.5"/>
        <rFont val="Arial"/>
        <family val="2"/>
      </rPr>
      <t>JOELHO PVC, SOLDAVEL, PB, 90 GRAUS, DN 50 MM, PARA ESGOTO PREDIAL</t>
    </r>
  </si>
  <si>
    <r>
      <rPr>
        <sz val="5.5"/>
        <rFont val="Arial"/>
        <family val="2"/>
      </rPr>
      <t>SINAPI 020141</t>
    </r>
  </si>
  <si>
    <r>
      <rPr>
        <sz val="5.5"/>
        <rFont val="Arial"/>
        <family val="2"/>
      </rPr>
      <t>JUNCAO SIMPLES, PVC SERIE R, DN 50 X 50 MM, PARA ESGOTO PREDIAL</t>
    </r>
  </si>
  <si>
    <r>
      <rPr>
        <sz val="5.5"/>
        <rFont val="Arial"/>
        <family val="2"/>
      </rPr>
      <t>SINAPI 020155</t>
    </r>
  </si>
  <si>
    <r>
      <rPr>
        <sz val="5.5"/>
        <rFont val="Arial"/>
        <family val="2"/>
      </rPr>
      <t>JOELHO, PVC SERIE R, 90 GRAUS, DN 50 MM, PARA ESGOTO PREDIAL</t>
    </r>
  </si>
  <si>
    <r>
      <rPr>
        <sz val="5.5"/>
        <rFont val="Arial"/>
        <family val="2"/>
      </rPr>
      <t>SINAPI 011745</t>
    </r>
  </si>
  <si>
    <r>
      <rPr>
        <sz val="5.5"/>
        <rFont val="Arial"/>
        <family val="2"/>
      </rPr>
      <t xml:space="preserve">RALO SIFONADO QUADRADO, PVC, 100 X 53 MM, SAIDA 40 MM, COM GRELHA
</t>
    </r>
    <r>
      <rPr>
        <sz val="5.5"/>
        <rFont val="Arial"/>
        <family val="2"/>
      </rPr>
      <t>QUADRADA BRANCA</t>
    </r>
  </si>
  <si>
    <r>
      <rPr>
        <sz val="5.5"/>
        <rFont val="Arial"/>
        <family val="2"/>
      </rPr>
      <t>SINAPI 020086</t>
    </r>
  </si>
  <si>
    <r>
      <rPr>
        <sz val="5.5"/>
        <rFont val="Arial"/>
        <family val="2"/>
      </rPr>
      <t>BUCHA DE REDUCAO DE PVC, SOLDAVEL, LONGA, 50 X 40 MM, PARA ESGOTO PREDIAL</t>
    </r>
  </si>
  <si>
    <r>
      <rPr>
        <sz val="5.5"/>
        <rFont val="Arial"/>
        <family val="2"/>
      </rPr>
      <t>SINAPI 020042</t>
    </r>
  </si>
  <si>
    <r>
      <rPr>
        <sz val="5.5"/>
        <rFont val="Arial"/>
        <family val="2"/>
      </rPr>
      <t>REDUCAO EXCENTRICA PVC, DN 75 X 50 MM, PARA ESGOTO PREDIAL</t>
    </r>
  </si>
  <si>
    <r>
      <rPr>
        <sz val="5.5"/>
        <rFont val="Arial"/>
        <family val="2"/>
      </rPr>
      <t>SINAPI 020182</t>
    </r>
  </si>
  <si>
    <r>
      <rPr>
        <sz val="5.5"/>
        <rFont val="Arial"/>
        <family val="2"/>
      </rPr>
      <t>TE DE INSPECAO, PVC, SERIE R, 75 X 75 MM, PARA ESGOTO PREDIAL</t>
    </r>
  </si>
  <si>
    <r>
      <rPr>
        <sz val="5.5"/>
        <rFont val="Arial"/>
        <family val="2"/>
      </rPr>
      <t>SINAPI 89585</t>
    </r>
  </si>
  <si>
    <r>
      <rPr>
        <sz val="5.5"/>
        <rFont val="Arial"/>
        <family val="2"/>
      </rPr>
      <t xml:space="preserve">JOELHO 45 GRAUS, PVC, SERIE R, ÁGUA PLUVIAL, DN 100 MM, JUNTA ELÁSTICA, FORNECIDO E INSTALADO EM
</t>
    </r>
    <r>
      <rPr>
        <sz val="5.5"/>
        <rFont val="Arial"/>
        <family val="2"/>
      </rPr>
      <t>CONDUTORES VERTICAIS DE ÁGUAS PLUVIAIS. AF_</t>
    </r>
  </si>
  <si>
    <r>
      <rPr>
        <sz val="5.5"/>
        <rFont val="Arial"/>
        <family val="2"/>
      </rPr>
      <t>SINAPI 89584</t>
    </r>
  </si>
  <si>
    <r>
      <rPr>
        <sz val="5.5"/>
        <rFont val="Arial"/>
        <family val="2"/>
      </rPr>
      <t xml:space="preserve">JOELHO 90 GRAUS, PVC, SERIE R, ÁGUA PLUVIAL, DN 100 MM, JUNTA ELÁSTICA, FORNECIDO E INSTALADO EM
</t>
    </r>
    <r>
      <rPr>
        <sz val="5.5"/>
        <rFont val="Arial"/>
        <family val="2"/>
      </rPr>
      <t>CONDUTORES VERTICAIS DE ÁGUAS PLUVIAIS</t>
    </r>
  </si>
  <si>
    <r>
      <rPr>
        <sz val="5.5"/>
        <rFont val="Arial"/>
        <family val="2"/>
      </rPr>
      <t>SINAPI 89690</t>
    </r>
  </si>
  <si>
    <r>
      <rPr>
        <sz val="5.5"/>
        <rFont val="Arial"/>
        <family val="2"/>
      </rPr>
      <t xml:space="preserve">JUNÇÃO SIMPLES, PVC, SERIE R, ÁGUA PLUVIAL, DN 100 X 100 MM, JUNTA ELÁSTICA, FORNECIDO E INSTALADO EM
</t>
    </r>
    <r>
      <rPr>
        <sz val="5.5"/>
        <rFont val="Arial"/>
        <family val="2"/>
      </rPr>
      <t>CONDUTORES VERTICAIS DE ÁGUAS PLUVIAIS.</t>
    </r>
  </si>
  <si>
    <r>
      <rPr>
        <sz val="5.5"/>
        <rFont val="Arial"/>
        <family val="2"/>
      </rPr>
      <t>SINAPI 98110</t>
    </r>
  </si>
  <si>
    <r>
      <rPr>
        <sz val="5.5"/>
        <rFont val="Arial"/>
        <family val="2"/>
      </rPr>
      <t>CAIXA DE GORDURA PEQUENA (CAPACIDADE: 19 L), CIRCULAR, EM PVC, DIÂMETRO INTERNO= 0,3 M. AF_12/2020</t>
    </r>
  </si>
  <si>
    <r>
      <rPr>
        <b/>
        <sz val="5.5"/>
        <rFont val="Arial"/>
        <family val="2"/>
      </rPr>
      <t>1.12</t>
    </r>
  </si>
  <si>
    <r>
      <rPr>
        <b/>
        <sz val="5.5"/>
        <rFont val="Arial"/>
        <family val="2"/>
      </rPr>
      <t>PINTURA</t>
    </r>
  </si>
  <si>
    <r>
      <rPr>
        <sz val="5.5"/>
        <rFont val="Arial"/>
        <family val="2"/>
      </rPr>
      <t>1.12.1</t>
    </r>
  </si>
  <si>
    <r>
      <rPr>
        <sz val="5.5"/>
        <rFont val="Arial"/>
        <family val="2"/>
      </rPr>
      <t>SINAPI 00123</t>
    </r>
  </si>
  <si>
    <r>
      <rPr>
        <sz val="5.5"/>
        <rFont val="Arial"/>
        <family val="2"/>
      </rPr>
      <t>MEMBRANA IMPERMEABILIZANTE ACRILICA MONOCOMPONENTE</t>
    </r>
  </si>
  <si>
    <r>
      <rPr>
        <sz val="7"/>
        <rFont val="Arial"/>
        <family val="2"/>
      </rPr>
      <t>kg</t>
    </r>
  </si>
  <si>
    <r>
      <rPr>
        <sz val="5.5"/>
        <rFont val="Arial"/>
        <family val="2"/>
      </rPr>
      <t>1.12.2</t>
    </r>
  </si>
  <si>
    <r>
      <rPr>
        <sz val="5.5"/>
        <rFont val="Arial"/>
        <family val="2"/>
      </rPr>
      <t>SINAPI 006085</t>
    </r>
  </si>
  <si>
    <r>
      <rPr>
        <sz val="5.5"/>
        <rFont val="Arial"/>
        <family val="2"/>
      </rPr>
      <t>SELADOR ACRILICO OPACO PREMIUM INTERIOR/EXTERIOR</t>
    </r>
  </si>
  <si>
    <r>
      <rPr>
        <sz val="7"/>
        <rFont val="Arial"/>
        <family val="2"/>
      </rPr>
      <t>L</t>
    </r>
  </si>
  <si>
    <r>
      <rPr>
        <sz val="5.5"/>
        <rFont val="Arial"/>
        <family val="2"/>
      </rPr>
      <t>1.12.3</t>
    </r>
  </si>
  <si>
    <r>
      <rPr>
        <sz val="5.5"/>
        <rFont val="Arial"/>
        <family val="2"/>
      </rPr>
      <t>SINAPI 007356</t>
    </r>
  </si>
  <si>
    <r>
      <rPr>
        <sz val="5.5"/>
        <rFont val="Arial"/>
        <family val="2"/>
      </rPr>
      <t>TINTA LATEX ACRILICA SUPER PREMIUM, COR BRANCO FOSCO</t>
    </r>
  </si>
  <si>
    <r>
      <rPr>
        <sz val="5.5"/>
        <rFont val="Arial"/>
        <family val="2"/>
      </rPr>
      <t>1.12.4</t>
    </r>
  </si>
  <si>
    <r>
      <rPr>
        <sz val="5.5"/>
        <rFont val="Arial"/>
        <family val="2"/>
      </rPr>
      <t>SINAPI 004783</t>
    </r>
  </si>
  <si>
    <r>
      <rPr>
        <sz val="5.5"/>
        <rFont val="Arial"/>
        <family val="2"/>
      </rPr>
      <t>PINTOR (HORISTA)</t>
    </r>
  </si>
  <si>
    <r>
      <rPr>
        <sz val="5.5"/>
        <rFont val="Arial"/>
        <family val="2"/>
      </rPr>
      <t>1.13.1</t>
    </r>
  </si>
  <si>
    <r>
      <rPr>
        <sz val="5.5"/>
        <rFont val="Arial"/>
        <family val="2"/>
      </rPr>
      <t>SINAPI 99806</t>
    </r>
  </si>
  <si>
    <r>
      <rPr>
        <sz val="5.5"/>
        <rFont val="Arial"/>
        <family val="2"/>
      </rPr>
      <t>LIMPEZA DE REVESTIMENTO CERÂMICO EM PAREDE COM PANO ÚMIDO</t>
    </r>
  </si>
  <si>
    <r>
      <rPr>
        <sz val="5.5"/>
        <rFont val="Arial"/>
        <family val="2"/>
      </rPr>
      <t>1.13.2</t>
    </r>
  </si>
  <si>
    <r>
      <rPr>
        <sz val="5.5"/>
        <rFont val="Arial"/>
        <family val="2"/>
      </rPr>
      <t>LIMPEZA DE PISO CERÂMICO OU PORCELANATO COM PANO ÚMIDO</t>
    </r>
  </si>
  <si>
    <r>
      <rPr>
        <sz val="5.5"/>
        <rFont val="Arial"/>
        <family val="2"/>
      </rPr>
      <t>1.13.3</t>
    </r>
  </si>
  <si>
    <r>
      <rPr>
        <sz val="5.5"/>
        <rFont val="Arial"/>
        <family val="2"/>
      </rPr>
      <t>SINAPI 99813</t>
    </r>
  </si>
  <si>
    <r>
      <rPr>
        <sz val="5.5"/>
        <rFont val="Arial"/>
        <family val="2"/>
      </rPr>
      <t>LIMPEZA DE MÁRMORE/GRANITO EM PAREDE UTILIZANDO DETERGENTE NEUTRO E ESCOVAÇÃO MANUAL</t>
    </r>
  </si>
  <si>
    <r>
      <rPr>
        <b/>
        <sz val="8"/>
        <rFont val="Arial"/>
        <family val="2"/>
      </rPr>
      <t>TOTAL GLOBAL</t>
    </r>
  </si>
  <si>
    <r>
      <rPr>
        <sz val="5.5"/>
        <rFont val="Arial"/>
        <family val="2"/>
      </rPr>
      <t>1.12.5</t>
    </r>
    <r>
      <rPr>
        <sz val="11"/>
        <color theme="1"/>
        <rFont val="Calibri"/>
        <family val="2"/>
        <scheme val="minor"/>
      </rPr>
      <t/>
    </r>
  </si>
  <si>
    <r>
      <rPr>
        <sz val="5.5"/>
        <rFont val="Arial"/>
        <family val="2"/>
      </rPr>
      <t>1.12.6</t>
    </r>
    <r>
      <rPr>
        <sz val="11"/>
        <color theme="1"/>
        <rFont val="Calibri"/>
        <family val="2"/>
        <scheme val="minor"/>
      </rPr>
      <t/>
    </r>
  </si>
  <si>
    <r>
      <rPr>
        <sz val="5.5"/>
        <rFont val="Arial"/>
        <family val="2"/>
      </rPr>
      <t>1.12.7</t>
    </r>
    <r>
      <rPr>
        <sz val="11"/>
        <color theme="1"/>
        <rFont val="Calibri"/>
        <family val="2"/>
        <scheme val="minor"/>
      </rPr>
      <t/>
    </r>
  </si>
  <si>
    <t>1.3.2.1</t>
  </si>
  <si>
    <t>1.3.2.2</t>
  </si>
  <si>
    <t>1.3.2.3</t>
  </si>
  <si>
    <t>1.3.2.4</t>
  </si>
  <si>
    <t>SINAPI 101159</t>
  </si>
  <si>
    <t>ALVENARIA DE VEDAÇÃO DE BLOCOS CERÂMICOS MACIÇOS DE 5X10X20CM (ESPESSURA 10CM) E ARGAMASSA DE ASSENTAMENTO COM PREPARO EM BETONEIRA</t>
  </si>
  <si>
    <t>SINAPI 96367</t>
  </si>
  <si>
    <t>SINAPI 103361</t>
  </si>
  <si>
    <t>SINAPI 87527</t>
  </si>
  <si>
    <t>PAREDE COM SISTEMA EM CHAPAS DE GESSO PARA DRYWALL, USO INTERNO, COM DUAS FACES DUPLAS E ESTRUTURA METÁLICA COM GUIAS SIMPLES PARA PAREDES COM ÁREA LÍQUIDA MAIOR OU IGUAL A 6 M2, COM VÃOS</t>
  </si>
  <si>
    <t>PISO E REVESTIMENTOS</t>
  </si>
  <si>
    <t>ALVENARIA DE VEDAÇÃO DE BLOCOS CERÂMICOS FURADOS NA HORIZONTAL DE 14X19X29 CM (ESPESSURA 14 CM) E ARGAMASSA DE ASSENTAMENTO COM PREPARO EM BETONEIRA</t>
  </si>
  <si>
    <t>EMBOÇO, EM ARGAMASSA TRAÇO 1:2:8, PREPARO MECÂNICO, APLICADO MANUALMENTE EM PAREDES INTERNAS DE AMBIENTES COM ÁREA MENOR QUE 5M², E =17,5MM,COM TALISCAS.</t>
  </si>
  <si>
    <t>Custo UNITÁRIO (sem BDI) (R$)</t>
  </si>
  <si>
    <t>Material com BDI</t>
  </si>
  <si>
    <t>Mão de obra com BDI</t>
  </si>
  <si>
    <t>Custo UNITÁRIO (com BDI) (R$)</t>
  </si>
  <si>
    <r>
      <rPr>
        <sz val="5.5"/>
        <rFont val="Arial"/>
        <family val="2"/>
      </rPr>
      <t>1.7.2</t>
    </r>
    <r>
      <rPr>
        <sz val="11"/>
        <color theme="1"/>
        <rFont val="Calibri"/>
        <family val="2"/>
        <scheme val="minor"/>
      </rPr>
      <t/>
    </r>
  </si>
  <si>
    <r>
      <rPr>
        <sz val="5.5"/>
        <rFont val="Arial"/>
        <family val="2"/>
      </rPr>
      <t>1.7.3</t>
    </r>
    <r>
      <rPr>
        <sz val="11"/>
        <color theme="1"/>
        <rFont val="Calibri"/>
        <family val="2"/>
        <scheme val="minor"/>
      </rPr>
      <t/>
    </r>
  </si>
  <si>
    <r>
      <rPr>
        <sz val="5.5"/>
        <rFont val="Arial"/>
        <family val="2"/>
      </rPr>
      <t>1.7.4</t>
    </r>
    <r>
      <rPr>
        <sz val="11"/>
        <color theme="1"/>
        <rFont val="Calibri"/>
        <family val="2"/>
        <scheme val="minor"/>
      </rPr>
      <t/>
    </r>
  </si>
  <si>
    <r>
      <rPr>
        <sz val="5.5"/>
        <rFont val="Arial"/>
        <family val="2"/>
      </rPr>
      <t>1.7.5</t>
    </r>
    <r>
      <rPr>
        <sz val="11"/>
        <color theme="1"/>
        <rFont val="Calibri"/>
        <family val="2"/>
        <scheme val="minor"/>
      </rPr>
      <t/>
    </r>
  </si>
  <si>
    <t>SINAPI 93396</t>
  </si>
  <si>
    <t>SINAPI 102262</t>
  </si>
  <si>
    <t>SINAPI 13415</t>
  </si>
  <si>
    <t>SINAPI 86932</t>
  </si>
  <si>
    <t>BANCADA GRANITO CINZA, 130 X 60 CM, INCL. CUBA DE EMBUTIR OVAL LOUÇA BRANCA 35 X 50 CM VÁLVULA METAL CROMADO, SIFÃO FLEXÍVEL PVC, ENGATE 30 CM FLEXÍVEL PLÁSTICO E TORNEIRA CROMADA DE MESA, PADRÃO POPULAR - FORNEC. E INSTALAÇÃO</t>
  </si>
  <si>
    <t>PORTA DE CABINE SANITÁRIA EM VIDRO TEMPERADO 8MM, INCLUSIVE DOBRADIÇAS, BATENTE, TRINCO E CONTRA-TRINCO. AF_01/2021</t>
  </si>
  <si>
    <t>TORNEIRA METALICA CROMADA DE MESA, PARA LAVATORIO, TEMPORIZADA PRESSAO FECHAMENTO AUTOMATICO, BICA BAIXA</t>
  </si>
  <si>
    <t>VASO SANITÁRIO SIFONADO COM CAIXA ACOPLADA LOUÇA BRANCA - PADRÃO MÉDIO, INCLUSO ENGATE FLEXÍVEL EM METAL CROMADO, 1/2 X 40CM - FORNECIMENTO E INSTALAÇÃO</t>
  </si>
  <si>
    <t>SINAPI 006111</t>
  </si>
  <si>
    <t>SINAPI 102193</t>
  </si>
  <si>
    <t>SINAPI 102213</t>
  </si>
  <si>
    <t>AJUDANTE DE PINTOR</t>
  </si>
  <si>
    <t>LIXAMENTO PARA APLICAÇÃO DE FUNDO OU PINTURA.</t>
  </si>
  <si>
    <t>PINTURA VERNIZ (INCOLOR) ALQUÍDICO EM MADEIRA, USO INTERNO E EXTERNO, 2 DEMÃOS.</t>
  </si>
  <si>
    <t>PREÇO TOTAL (r$)</t>
  </si>
  <si>
    <t>CABO DE COBRE, FLEXIVEL, CLASSE 4 OU 5, ISOLACAO EM PVC/A, ANTICHAMA BWF-B, 1 CONDUTOR, 450/750 V, SECAO NOMINAL 16 MM2</t>
  </si>
  <si>
    <r>
      <rPr>
        <b/>
        <sz val="11"/>
        <rFont val="Arial"/>
        <family val="2"/>
      </rPr>
      <t>8º ETAPA CONCLUSÃO CÂMARA MUNICIPAL DE VEREADORES DE AGUDO/RS</t>
    </r>
  </si>
  <si>
    <r>
      <rPr>
        <sz val="11"/>
        <rFont val="Arial"/>
        <family val="2"/>
      </rPr>
      <t>Local: AGUDO/RS</t>
    </r>
  </si>
  <si>
    <r>
      <rPr>
        <sz val="11"/>
        <rFont val="Arial"/>
        <family val="2"/>
      </rPr>
      <t>Data:25/09/2025</t>
    </r>
  </si>
  <si>
    <r>
      <rPr>
        <b/>
        <sz val="9.5"/>
        <rFont val="Arial"/>
        <family val="2"/>
      </rPr>
      <t>CRONOGRAMA FÍSICO-FINANCEIRO</t>
    </r>
  </si>
  <si>
    <r>
      <rPr>
        <b/>
        <sz val="8.5"/>
        <rFont val="Arial"/>
        <family val="2"/>
      </rPr>
      <t>Ítem</t>
    </r>
  </si>
  <si>
    <r>
      <rPr>
        <b/>
        <sz val="8"/>
        <rFont val="Arial"/>
        <family val="2"/>
      </rPr>
      <t>Descrição</t>
    </r>
  </si>
  <si>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</si>
  <si>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PARCELA 01</t>
    </r>
  </si>
  <si>
    <r>
      <rPr>
        <b/>
        <sz val="8"/>
        <rFont val="Arial"/>
        <family val="2"/>
      </rPr>
      <t>PARCELA 02</t>
    </r>
  </si>
  <si>
    <r>
      <rPr>
        <b/>
        <sz val="8"/>
        <rFont val="Arial"/>
        <family val="2"/>
      </rPr>
      <t>PARCELA 03</t>
    </r>
  </si>
  <si>
    <r>
      <rPr>
        <b/>
        <sz val="9.5"/>
        <rFont val="Arial"/>
        <family val="2"/>
      </rPr>
      <t xml:space="preserve">8°ETAPA CONCLUSÇÃO CÂMARA MUNICIPAL DE
</t>
    </r>
    <r>
      <rPr>
        <b/>
        <sz val="9.5"/>
        <rFont val="Arial"/>
        <family val="2"/>
      </rPr>
      <t>AGUDO/RS.</t>
    </r>
  </si>
  <si>
    <r>
      <rPr>
        <b/>
        <sz val="9.5"/>
        <rFont val="Arial"/>
        <family val="2"/>
      </rPr>
      <t>R$</t>
    </r>
  </si>
  <si>
    <r>
      <rPr>
        <b/>
        <sz val="8"/>
        <rFont val="Arial"/>
        <family val="2"/>
      </rPr>
      <t>R$</t>
    </r>
  </si>
  <si>
    <r>
      <rPr>
        <sz val="9.5"/>
        <rFont val="Arial"/>
        <family val="2"/>
      </rPr>
      <t>1.1</t>
    </r>
  </si>
  <si>
    <r>
      <rPr>
        <sz val="9.5"/>
        <rFont val="Arial"/>
        <family val="2"/>
      </rPr>
      <t>SERVIÇOS INICIAIS</t>
    </r>
  </si>
  <si>
    <r>
      <rPr>
        <sz val="9.5"/>
        <rFont val="Arial"/>
        <family val="2"/>
      </rPr>
      <t>R$</t>
    </r>
  </si>
  <si>
    <r>
      <rPr>
        <sz val="8.5"/>
        <rFont val="Arial"/>
        <family val="2"/>
      </rPr>
      <t>R$</t>
    </r>
  </si>
  <si>
    <r>
      <rPr>
        <sz val="9.5"/>
        <rFont val="Arial"/>
        <family val="2"/>
      </rPr>
      <t>1.1.1</t>
    </r>
  </si>
  <si>
    <r>
      <rPr>
        <sz val="9.5"/>
        <rFont val="Arial"/>
        <family val="2"/>
      </rPr>
      <t>TELHADO</t>
    </r>
  </si>
  <si>
    <r>
      <rPr>
        <sz val="9.5"/>
        <rFont val="Arial"/>
        <family val="2"/>
      </rPr>
      <t>1.2</t>
    </r>
  </si>
  <si>
    <r>
      <rPr>
        <sz val="9.5"/>
        <rFont val="Arial"/>
        <family val="2"/>
      </rPr>
      <t>DEMOLIÇÃO, ALVENARIA E DRYWALL</t>
    </r>
  </si>
  <si>
    <r>
      <rPr>
        <sz val="9.5"/>
        <rFont val="Arial"/>
        <family val="2"/>
      </rPr>
      <t>1.2.1</t>
    </r>
  </si>
  <si>
    <r>
      <rPr>
        <sz val="9.5"/>
        <rFont val="Arial"/>
        <family val="2"/>
      </rPr>
      <t>ALVENARIA, DRYWALL E DIVISORIA</t>
    </r>
  </si>
  <si>
    <r>
      <rPr>
        <sz val="9.5"/>
        <rFont val="Arial"/>
        <family val="2"/>
      </rPr>
      <t>1.2.2</t>
    </r>
  </si>
  <si>
    <r>
      <rPr>
        <sz val="9.5"/>
        <rFont val="Arial"/>
        <family val="2"/>
      </rPr>
      <t>PISO E REVESTIMENTOS</t>
    </r>
  </si>
  <si>
    <r>
      <rPr>
        <sz val="9.5"/>
        <rFont val="Arial"/>
        <family val="2"/>
      </rPr>
      <t>1.2.3</t>
    </r>
  </si>
  <si>
    <r>
      <rPr>
        <sz val="9.5"/>
        <rFont val="Arial"/>
        <family val="2"/>
      </rPr>
      <t>PISO PLENARIO- PISO RECEPÇÃO</t>
    </r>
  </si>
  <si>
    <r>
      <rPr>
        <sz val="9.5"/>
        <rFont val="Arial"/>
        <family val="2"/>
      </rPr>
      <t>1.2.5</t>
    </r>
  </si>
  <si>
    <r>
      <rPr>
        <sz val="9.5"/>
        <rFont val="Arial"/>
        <family val="2"/>
      </rPr>
      <t>REVESTIMENTO-</t>
    </r>
  </si>
  <si>
    <r>
      <rPr>
        <sz val="9.5"/>
        <rFont val="Arial"/>
        <family val="2"/>
      </rPr>
      <t>CLIMATIZAÇÃO</t>
    </r>
  </si>
  <si>
    <r>
      <rPr>
        <sz val="9.5"/>
        <rFont val="Arial"/>
        <family val="2"/>
      </rPr>
      <t>ABERTURAS</t>
    </r>
  </si>
  <si>
    <r>
      <rPr>
        <sz val="9.5"/>
        <rFont val="Arial"/>
        <family val="2"/>
      </rPr>
      <t>INSTALAÇÕES ELÉTRICAS</t>
    </r>
  </si>
  <si>
    <r>
      <rPr>
        <sz val="9.5"/>
        <rFont val="Arial"/>
        <family val="2"/>
      </rPr>
      <t>INSTALAÇÕES HIDRÁULICAS - ÁGUA FRIA E CLOACAL</t>
    </r>
  </si>
  <si>
    <r>
      <rPr>
        <sz val="9.5"/>
        <rFont val="Arial"/>
        <family val="2"/>
      </rPr>
      <t>PINTURA</t>
    </r>
  </si>
  <si>
    <r>
      <rPr>
        <sz val="9.5"/>
        <rFont val="Arial"/>
        <family val="2"/>
      </rPr>
      <t>1.3</t>
    </r>
  </si>
  <si>
    <r>
      <rPr>
        <sz val="9.5"/>
        <rFont val="Arial"/>
        <family val="2"/>
      </rPr>
      <t>LIMPEZA FINAL DE OBRA</t>
    </r>
  </si>
  <si>
    <r>
      <rPr>
        <sz val="9.5"/>
        <rFont val="Arial"/>
        <family val="2"/>
      </rPr>
      <t>1.3.1</t>
    </r>
  </si>
  <si>
    <r>
      <rPr>
        <b/>
        <sz val="9.5"/>
        <rFont val="Arial"/>
        <family val="2"/>
      </rPr>
      <t>TOTAL</t>
    </r>
  </si>
  <si>
    <r>
      <rPr>
        <sz val="9.5"/>
        <rFont val="Arial"/>
        <family val="2"/>
      </rPr>
      <t>1.3.1.1</t>
    </r>
  </si>
  <si>
    <r>
      <rPr>
        <b/>
        <sz val="9.5"/>
        <rFont val="Arial"/>
        <family val="2"/>
      </rPr>
      <t>TOTAL ACUMULADO</t>
    </r>
  </si>
  <si>
    <r>
      <rPr>
        <sz val="9.5"/>
        <rFont val="Arial"/>
        <family val="2"/>
      </rPr>
      <t>-</t>
    </r>
  </si>
  <si>
    <r>
      <rPr>
        <b/>
        <sz val="9.5"/>
        <rFont val="Arial"/>
        <family val="2"/>
      </rPr>
      <t>%</t>
    </r>
  </si>
  <si>
    <r>
      <rPr>
        <b/>
        <sz val="9.5"/>
        <rFont val="Arial"/>
        <family val="2"/>
      </rPr>
      <t>% ACUMULADO</t>
    </r>
  </si>
  <si>
    <r>
      <rPr>
        <sz val="9.5"/>
        <rFont val="Arial"/>
        <family val="2"/>
      </rPr>
      <t>1.2.6</t>
    </r>
    <r>
      <rPr>
        <sz val="11"/>
        <color theme="1"/>
        <rFont val="Calibri"/>
        <family val="2"/>
        <scheme val="minor"/>
      </rPr>
      <t/>
    </r>
  </si>
  <si>
    <r>
      <rPr>
        <sz val="9.5"/>
        <rFont val="Arial"/>
        <family val="2"/>
      </rPr>
      <t>1.2.7</t>
    </r>
    <r>
      <rPr>
        <sz val="11"/>
        <color theme="1"/>
        <rFont val="Calibri"/>
        <family val="2"/>
        <scheme val="minor"/>
      </rPr>
      <t/>
    </r>
  </si>
  <si>
    <r>
      <rPr>
        <sz val="9.5"/>
        <rFont val="Arial"/>
        <family val="2"/>
      </rPr>
      <t>1.2.8</t>
    </r>
    <r>
      <rPr>
        <sz val="11"/>
        <color theme="1"/>
        <rFont val="Calibri"/>
        <family val="2"/>
        <scheme val="minor"/>
      </rPr>
      <t/>
    </r>
  </si>
  <si>
    <r>
      <rPr>
        <sz val="9.5"/>
        <rFont val="Arial"/>
        <family val="2"/>
      </rPr>
      <t>1.2.9</t>
    </r>
    <r>
      <rPr>
        <sz val="11"/>
        <color theme="1"/>
        <rFont val="Calibri"/>
        <family val="2"/>
        <scheme val="minor"/>
      </rPr>
      <t/>
    </r>
  </si>
  <si>
    <r>
      <rPr>
        <sz val="9.5"/>
        <rFont val="Arial"/>
        <family val="2"/>
      </rPr>
      <t>1.2.10</t>
    </r>
    <r>
      <rPr>
        <sz val="11"/>
        <color theme="1"/>
        <rFont val="Calibri"/>
        <family val="2"/>
        <scheme val="minor"/>
      </rPr>
      <t/>
    </r>
  </si>
  <si>
    <r>
      <rPr>
        <sz val="9.5"/>
        <rFont val="Arial"/>
        <family val="2"/>
      </rPr>
      <t>1.2.11</t>
    </r>
    <r>
      <rPr>
        <sz val="11"/>
        <color theme="1"/>
        <rFont val="Calibri"/>
        <family val="2"/>
        <scheme val="minor"/>
      </rPr>
      <t/>
    </r>
  </si>
  <si>
    <t>EMPRESA</t>
  </si>
  <si>
    <t>PGL CONSTRUTORA LTDA.</t>
  </si>
  <si>
    <t>Av. Tiradentes, nº 1091, Anexo I, Centro, Agudo/RS</t>
  </si>
  <si>
    <t xml:space="preserve">CNPJ: 33.924.295/0001-41 </t>
  </si>
  <si>
    <t xml:space="preserve">Fone: (55) 99716-8404 </t>
  </si>
  <si>
    <r>
      <rPr>
        <sz val="8"/>
        <rFont val="Arial"/>
        <family val="2"/>
      </rPr>
      <t xml:space="preserve">Grau de Sigilo
</t>
    </r>
    <r>
      <rPr>
        <b/>
        <sz val="8"/>
        <rFont val="Arial"/>
        <family val="2"/>
      </rPr>
      <t>#PUBLICO</t>
    </r>
  </si>
  <si>
    <r>
      <rPr>
        <b/>
        <sz val="9.5"/>
        <rFont val="Arial"/>
        <family val="2"/>
      </rPr>
      <t>Quadro de Composição do BDI</t>
    </r>
  </si>
  <si>
    <r>
      <rPr>
        <b/>
        <sz val="8"/>
        <rFont val="Arial"/>
        <family val="2"/>
      </rPr>
      <t xml:space="preserve">Nº OPERAÇÃO
</t>
    </r>
    <r>
      <rPr>
        <sz val="8"/>
        <rFont val="Arial"/>
        <family val="2"/>
      </rPr>
      <t>0</t>
    </r>
  </si>
  <si>
    <r>
      <rPr>
        <b/>
        <sz val="8"/>
        <rFont val="Arial"/>
        <family val="2"/>
      </rPr>
      <t xml:space="preserve">Nº SICONV
</t>
    </r>
    <r>
      <rPr>
        <sz val="8"/>
        <rFont val="Arial"/>
        <family val="2"/>
      </rPr>
      <t>0</t>
    </r>
  </si>
  <si>
    <r>
      <rPr>
        <b/>
        <sz val="8"/>
        <rFont val="Arial"/>
        <family val="2"/>
      </rPr>
      <t xml:space="preserve">APELIDO DO EMPREENDIMENTO / DESCRIÇÃO DO LOTE
</t>
    </r>
    <r>
      <rPr>
        <sz val="7"/>
        <rFont val="Arial"/>
        <family val="2"/>
      </rPr>
      <t>DRENAGEM PRAÇA DA POLENTA /</t>
    </r>
  </si>
  <si>
    <r>
      <rPr>
        <sz val="7"/>
        <rFont val="Arial"/>
        <family val="2"/>
      </rPr>
      <t>Conforme legislação tributária municipal, definir estimativa de percentual da base de cálculo para o ISS:</t>
    </r>
  </si>
  <si>
    <r>
      <rPr>
        <sz val="7"/>
        <rFont val="Arial"/>
        <family val="2"/>
      </rPr>
      <t>Sobre a base de cálculo, definir a respectiva alíquota do ISS (entre 2% e 5%):</t>
    </r>
  </si>
  <si>
    <r>
      <rPr>
        <b/>
        <sz val="9.5"/>
        <rFont val="Arial"/>
        <family val="2"/>
      </rPr>
      <t>BDI 1</t>
    </r>
  </si>
  <si>
    <r>
      <rPr>
        <b/>
        <sz val="8"/>
        <rFont val="Arial"/>
        <family val="2"/>
      </rPr>
      <t>TIPO DE OBRA</t>
    </r>
  </si>
  <si>
    <r>
      <rPr>
        <b/>
        <sz val="8.5"/>
        <rFont val="Arial"/>
        <family val="2"/>
      </rPr>
      <t>Itens</t>
    </r>
  </si>
  <si>
    <r>
      <rPr>
        <b/>
        <sz val="8.5"/>
        <rFont val="Arial"/>
        <family val="2"/>
      </rPr>
      <t>Siglas</t>
    </r>
  </si>
  <si>
    <r>
      <rPr>
        <b/>
        <sz val="8.5"/>
        <rFont val="Arial"/>
        <family val="2"/>
      </rPr>
      <t xml:space="preserve">%
</t>
    </r>
    <r>
      <rPr>
        <b/>
        <sz val="8.5"/>
        <rFont val="Arial"/>
        <family val="2"/>
      </rPr>
      <t>Adotado</t>
    </r>
  </si>
  <si>
    <r>
      <rPr>
        <sz val="8"/>
        <rFont val="Arial"/>
        <family val="2"/>
      </rPr>
      <t>Administração Central</t>
    </r>
  </si>
  <si>
    <r>
      <rPr>
        <sz val="8.5"/>
        <rFont val="Arial"/>
        <family val="2"/>
      </rPr>
      <t>AC</t>
    </r>
  </si>
  <si>
    <r>
      <rPr>
        <sz val="8"/>
        <rFont val="Arial"/>
        <family val="2"/>
      </rPr>
      <t>Seguro e Garantia</t>
    </r>
  </si>
  <si>
    <r>
      <rPr>
        <sz val="8.5"/>
        <rFont val="Arial"/>
        <family val="2"/>
      </rPr>
      <t>SG</t>
    </r>
  </si>
  <si>
    <r>
      <rPr>
        <sz val="8"/>
        <rFont val="Arial"/>
        <family val="2"/>
      </rPr>
      <t>Risco</t>
    </r>
  </si>
  <si>
    <r>
      <rPr>
        <sz val="8.5"/>
        <rFont val="Arial"/>
        <family val="2"/>
      </rPr>
      <t>R</t>
    </r>
  </si>
  <si>
    <r>
      <rPr>
        <sz val="8"/>
        <rFont val="Arial"/>
        <family val="2"/>
      </rPr>
      <t>Despesas Financeiras</t>
    </r>
  </si>
  <si>
    <r>
      <rPr>
        <sz val="8.5"/>
        <rFont val="Arial"/>
        <family val="2"/>
      </rPr>
      <t>DF</t>
    </r>
  </si>
  <si>
    <r>
      <rPr>
        <sz val="8"/>
        <rFont val="Arial"/>
        <family val="2"/>
      </rPr>
      <t>Lucro</t>
    </r>
  </si>
  <si>
    <r>
      <rPr>
        <sz val="8.5"/>
        <rFont val="Arial"/>
        <family val="2"/>
      </rPr>
      <t>L</t>
    </r>
  </si>
  <si>
    <r>
      <rPr>
        <sz val="8"/>
        <rFont val="Arial"/>
        <family val="2"/>
      </rPr>
      <t>Tributos (impostos COFINS 3%, e  PIS 0,65%)</t>
    </r>
  </si>
  <si>
    <r>
      <rPr>
        <sz val="8.5"/>
        <rFont val="Arial"/>
        <family val="2"/>
      </rPr>
      <t>CP</t>
    </r>
  </si>
  <si>
    <r>
      <rPr>
        <sz val="8"/>
        <rFont val="Arial"/>
        <family val="2"/>
      </rPr>
      <t>Tributos (ISS, variável de acordo com o município)</t>
    </r>
  </si>
  <si>
    <r>
      <rPr>
        <sz val="8.5"/>
        <rFont val="Arial"/>
        <family val="2"/>
      </rPr>
      <t>ISS</t>
    </r>
  </si>
  <si>
    <r>
      <rPr>
        <sz val="8"/>
        <rFont val="Arial"/>
        <family val="2"/>
      </rPr>
      <t>Tributos (Contribuição Previdenciária sobre a Receita Bruta - 0% ou 4,5% - Desoneração)</t>
    </r>
  </si>
  <si>
    <r>
      <rPr>
        <sz val="8.5"/>
        <rFont val="Arial"/>
        <family val="2"/>
      </rPr>
      <t>CPRB</t>
    </r>
  </si>
  <si>
    <r>
      <rPr>
        <sz val="8.5"/>
        <rFont val="Arial"/>
        <family val="2"/>
      </rPr>
      <t>BDI PAD</t>
    </r>
  </si>
  <si>
    <r>
      <rPr>
        <sz val="8"/>
        <rFont val="Arial"/>
        <family val="2"/>
      </rPr>
      <t xml:space="preserve">_
</t>
    </r>
    <r>
      <rPr>
        <sz val="8"/>
        <rFont val="Arial"/>
        <family val="2"/>
      </rPr>
      <t>Os valores de BDI foram calculados com o emprego da fórmula:</t>
    </r>
  </si>
  <si>
    <r>
      <rPr>
        <i/>
        <sz val="9.5"/>
        <rFont val="Calibri"/>
        <family val="2"/>
      </rPr>
      <t>BDI =</t>
    </r>
  </si>
  <si>
    <r>
      <rPr>
        <i/>
        <u/>
        <sz val="9.5"/>
        <rFont val="Calibri"/>
        <family val="2"/>
      </rPr>
      <t>(1+AC + S + R + G)*(1 + DF)*(1+L)</t>
    </r>
    <r>
      <rPr>
        <i/>
        <sz val="9.5"/>
        <rFont val="Calibri"/>
        <family val="2"/>
      </rPr>
      <t xml:space="preserve">       </t>
    </r>
    <r>
      <rPr>
        <i/>
        <vertAlign val="subscript"/>
        <sz val="9.5"/>
        <rFont val="Calibri"/>
        <family val="2"/>
      </rPr>
      <t xml:space="preserve">- 1
</t>
    </r>
    <r>
      <rPr>
        <i/>
        <sz val="9.5"/>
        <rFont val="Calibri"/>
        <family val="2"/>
      </rPr>
      <t>(1-CP-ISS-CRPB)</t>
    </r>
  </si>
  <si>
    <r>
      <rPr>
        <sz val="7"/>
        <rFont val="Arial"/>
        <family val="2"/>
      </rPr>
      <t>Declaro para os devidos fins que, conforme legislação tributária municipal, a base de cálculo deste tipo de obra corresponde à 30%, com a respectiva alíquota de 3%.</t>
    </r>
  </si>
  <si>
    <r>
      <rPr>
        <sz val="7"/>
        <rFont val="Arial"/>
        <family val="2"/>
      </rPr>
      <t>Declaro para os devidos fins que o regime de Contribuição Previdenciária sobre a Receita Bruta adotado para elaboração do orçamento foi SEM Desoneração, e que esta é a alternativa mais adequada para a Administração Pública.</t>
    </r>
  </si>
  <si>
    <r>
      <rPr>
        <sz val="8"/>
        <rFont val="Arial"/>
        <family val="2"/>
      </rPr>
      <t>Observações:</t>
    </r>
  </si>
  <si>
    <r>
      <rPr>
        <sz val="8"/>
        <rFont val="Arial"/>
        <family val="2"/>
      </rPr>
      <t xml:space="preserve">Declaro para os devidos fins que a Data Base é 09/2025.
</t>
    </r>
    <r>
      <rPr>
        <sz val="8"/>
        <rFont val="Arial"/>
        <family val="2"/>
      </rPr>
      <t>ENCARGOS SOCIAIS SOBRE PREÇOS DA MÃO-DE-OBRA (NÃO DESONERADO): 112,84%(HORA) 69,95%(MÊS)</t>
    </r>
  </si>
  <si>
    <t xml:space="preserve">Validade da proposta: 60 (sessenta) dias. </t>
  </si>
  <si>
    <t xml:space="preserve">    Rodrigo dos Santos</t>
  </si>
  <si>
    <t xml:space="preserve">Paulo Geraldo de Lima </t>
  </si>
  <si>
    <t xml:space="preserve">    Eng.Civil  CREA 118.182</t>
  </si>
  <si>
    <t>Empresa</t>
  </si>
  <si>
    <t>BDI COM desoneração (Fórmula Acórdão TCU)</t>
  </si>
  <si>
    <t>Construção e Reforma de Edifícios</t>
  </si>
  <si>
    <r>
      <rPr>
        <b/>
        <sz val="8"/>
        <color rgb="FFFF0000"/>
        <rFont val="Arial"/>
        <family val="2"/>
      </rPr>
      <t xml:space="preserve">PROPONENTE / TOMADOR
</t>
    </r>
    <r>
      <rPr>
        <sz val="8"/>
        <color rgb="FFFF0000"/>
        <rFont val="Arial"/>
        <family val="2"/>
      </rPr>
      <t>CÂMARA MUNICIPAL DE VEREADORES AGUDO</t>
    </r>
  </si>
  <si>
    <t>Agudo, 24 de fevereiro de 2026</t>
  </si>
  <si>
    <t>Av. Tiradentes, nº 1091, Centro, Agudo/RS</t>
  </si>
  <si>
    <t>construtoradelima.agudo@gmail.com</t>
  </si>
  <si>
    <t>CONCORRÊNCIA ELETRÔNICA Nº 01/2026</t>
  </si>
  <si>
    <t>Proposta Financeira:</t>
  </si>
  <si>
    <r>
      <t>Preço global total da obra:</t>
    </r>
    <r>
      <rPr>
        <sz val="12"/>
        <rFont val="Arial"/>
        <family val="2"/>
      </rPr>
      <t xml:space="preserve"> </t>
    </r>
  </si>
  <si>
    <t xml:space="preserve">Preço do material: </t>
  </si>
  <si>
    <t xml:space="preserve">Preço da mão de obra: </t>
  </si>
  <si>
    <t>Estão incluídos todos os custos com material, mão-de-obra e despesas inclusive o BDI – Benefícios e Despesas Indiretas (impostos, taxas, contribuições sociais, lucro do empreendimento, etc.);</t>
  </si>
  <si>
    <t>A proposta contempla na integralidade o objeto desta licitação.</t>
  </si>
  <si>
    <t>MODALIDADE DE GARANTIA: Seguro Garantia</t>
  </si>
  <si>
    <t>BANCO: SICREDI</t>
  </si>
  <si>
    <t>NOME: PGL CONSTRUTORA LTDA</t>
  </si>
  <si>
    <t>AGENCIA: 0403</t>
  </si>
  <si>
    <t>CONTA: 02453-9</t>
  </si>
  <si>
    <t xml:space="preserve"> Paulo Geraldo de Lima </t>
  </si>
  <si>
    <t>CÂMARA MUNICIPAL DE VEREADORES DE AGUDO/RS</t>
  </si>
  <si>
    <r>
      <t xml:space="preserve">Objeto: </t>
    </r>
    <r>
      <rPr>
        <sz val="11"/>
        <rFont val="Arial"/>
        <family val="2"/>
      </rPr>
      <t>8º ETAPA CONCLUSÃO CÂMARA MUNICIPAL DE VEREADORES DE AGUDO/RS</t>
    </r>
  </si>
  <si>
    <t>B.D.I.=27,00% - VALIDADE DA PROPOSTA: 60 DIAS</t>
  </si>
  <si>
    <t>MAT.</t>
  </si>
  <si>
    <t>M.O.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</si>
</sst>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"/>
    <numFmt numFmtId="165" formatCode="m\.d\.yy;@"/>
  </numFmts>
  <fonts count="5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5.5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5.5"/>
      <name val="Arial"/>
      <family val="2"/>
    </font>
    <font>
      <sz val="7"/>
      <color rgb="FF000000"/>
      <name val="Arial"/>
      <family val="2"/>
    </font>
    <font>
      <sz val="5.5"/>
      <color rgb="FF000000"/>
      <name val="Arial"/>
      <family val="2"/>
    </font>
    <font>
      <b/>
      <sz val="8"/>
      <name val="Arial"/>
      <family val="2"/>
    </font>
    <font>
      <sz val="10"/>
      <color rgb="FF000000"/>
      <name val="Times New Roman"/>
      <family val="1"/>
    </font>
    <font>
      <b/>
      <sz val="7"/>
      <color rgb="FFFF0000"/>
      <name val="Arial"/>
      <family val="2"/>
    </font>
    <font>
      <sz val="5.5"/>
      <color rgb="FFFF0000"/>
      <name val="Arial"/>
      <family val="2"/>
    </font>
    <font>
      <b/>
      <sz val="8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.5"/>
      <name val="Arial"/>
      <family val="2"/>
    </font>
    <font>
      <b/>
      <sz val="8.5"/>
      <name val="Arial"/>
      <family val="2"/>
    </font>
    <font>
      <b/>
      <sz val="9.5"/>
      <color rgb="FF000000"/>
      <name val="Arial"/>
      <family val="2"/>
    </font>
    <font>
      <b/>
      <sz val="8"/>
      <color rgb="FF000000"/>
      <name val="Arial"/>
      <family val="2"/>
    </font>
    <font>
      <sz val="9.5"/>
      <name val="Arial"/>
      <family val="2"/>
    </font>
    <font>
      <sz val="9.5"/>
      <color rgb="FF000000"/>
      <name val="Arial"/>
      <family val="2"/>
    </font>
    <font>
      <sz val="8.5"/>
      <name val="Arial"/>
      <family val="2"/>
    </font>
    <font>
      <sz val="8.5"/>
      <color rgb="FF000000"/>
      <name val="Arial"/>
      <family val="2"/>
    </font>
    <font>
      <sz val="9.5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8.5"/>
      <color rgb="FF000000"/>
      <name val="Arial"/>
      <family val="2"/>
    </font>
    <font>
      <i/>
      <sz val="9.5"/>
      <name val="Calibri"/>
      <family val="2"/>
    </font>
    <font>
      <i/>
      <u/>
      <sz val="9.5"/>
      <name val="Calibri"/>
      <family val="2"/>
    </font>
    <font>
      <i/>
      <vertAlign val="subscript"/>
      <sz val="9.5"/>
      <name val="Calibri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color rgb="FFFF0000"/>
      <name val="Arial"/>
      <family val="2"/>
    </font>
    <font>
      <sz val="10"/>
      <color rgb="FFFF0000"/>
      <name val="Times New Roman"/>
      <family val="1"/>
    </font>
    <font>
      <sz val="7"/>
      <color rgb="FFFF000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5.5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DB4E1"/>
      </patternFill>
    </fill>
    <fill>
      <patternFill patternType="solid">
        <fgColor rgb="FFC5D9F0"/>
      </patternFill>
    </fill>
    <fill>
      <patternFill patternType="solid">
        <fgColor rgb="FFB8CCE3"/>
      </patternFill>
    </fill>
    <fill>
      <patternFill patternType="solid">
        <fgColor rgb="FFFFFF99"/>
      </patternFill>
    </fill>
    <fill>
      <patternFill patternType="solid">
        <fgColor rgb="FFCCCC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top" wrapText="1"/>
    </xf>
    <xf numFmtId="0" fontId="0" fillId="3" borderId="12" xfId="0" applyFill="1" applyBorder="1" applyAlignment="1">
      <alignment horizontal="left" wrapText="1"/>
    </xf>
    <xf numFmtId="0" fontId="4" fillId="3" borderId="1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right" vertical="center" wrapText="1"/>
    </xf>
    <xf numFmtId="2" fontId="10" fillId="0" borderId="12" xfId="0" applyNumberFormat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top" wrapText="1"/>
    </xf>
    <xf numFmtId="2" fontId="10" fillId="0" borderId="1" xfId="0" applyNumberFormat="1" applyFont="1" applyFill="1" applyBorder="1" applyAlignment="1">
      <alignment horizontal="right" vertical="top" shrinkToFit="1"/>
    </xf>
    <xf numFmtId="2" fontId="10" fillId="0" borderId="10" xfId="0" applyNumberFormat="1" applyFont="1" applyFill="1" applyBorder="1" applyAlignment="1">
      <alignment horizontal="right" vertical="top" shrinkToFit="1"/>
    </xf>
    <xf numFmtId="2" fontId="10" fillId="0" borderId="12" xfId="0" applyNumberFormat="1" applyFont="1" applyFill="1" applyBorder="1" applyAlignment="1">
      <alignment horizontal="right" vertical="top" shrinkToFit="1"/>
    </xf>
    <xf numFmtId="2" fontId="10" fillId="0" borderId="1" xfId="0" applyNumberFormat="1" applyFont="1" applyFill="1" applyBorder="1" applyAlignment="1">
      <alignment horizontal="right" shrinkToFit="1"/>
    </xf>
    <xf numFmtId="2" fontId="10" fillId="0" borderId="12" xfId="0" applyNumberFormat="1" applyFont="1" applyFill="1" applyBorder="1" applyAlignment="1">
      <alignment horizontal="right" shrinkToFit="1"/>
    </xf>
    <xf numFmtId="0" fontId="9" fillId="0" borderId="1" xfId="0" applyFont="1" applyFill="1" applyBorder="1" applyAlignment="1">
      <alignment horizontal="center" vertical="top" wrapText="1"/>
    </xf>
    <xf numFmtId="165" fontId="11" fillId="0" borderId="1" xfId="0" applyNumberFormat="1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wrapText="1"/>
    </xf>
    <xf numFmtId="0" fontId="0" fillId="4" borderId="12" xfId="0" applyFill="1" applyBorder="1" applyAlignment="1">
      <alignment horizontal="left" wrapText="1"/>
    </xf>
    <xf numFmtId="2" fontId="10" fillId="0" borderId="12" xfId="0" applyNumberFormat="1" applyFont="1" applyFill="1" applyBorder="1" applyAlignment="1">
      <alignment horizontal="center" shrinkToFit="1"/>
    </xf>
    <xf numFmtId="4" fontId="10" fillId="0" borderId="1" xfId="0" applyNumberFormat="1" applyFont="1" applyFill="1" applyBorder="1" applyAlignment="1">
      <alignment horizontal="right" vertical="top" shrinkToFit="1"/>
    </xf>
    <xf numFmtId="2" fontId="10" fillId="0" borderId="12" xfId="0" applyNumberFormat="1" applyFont="1" applyFill="1" applyBorder="1" applyAlignment="1">
      <alignment horizontal="center" vertical="center" shrinkToFit="1"/>
    </xf>
    <xf numFmtId="4" fontId="10" fillId="0" borderId="12" xfId="0" applyNumberFormat="1" applyFont="1" applyFill="1" applyBorder="1" applyAlignment="1">
      <alignment horizontal="right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2" fontId="10" fillId="0" borderId="12" xfId="0" applyNumberFormat="1" applyFont="1" applyFill="1" applyBorder="1" applyAlignment="1">
      <alignment horizontal="center" vertical="top" shrinkToFit="1"/>
    </xf>
    <xf numFmtId="4" fontId="8" fillId="4" borderId="1" xfId="0" applyNumberFormat="1" applyFont="1" applyFill="1" applyBorder="1" applyAlignment="1">
      <alignment horizontal="right" vertical="top" shrinkToFit="1"/>
    </xf>
    <xf numFmtId="0" fontId="9" fillId="0" borderId="1" xfId="0" applyFont="1" applyFill="1" applyBorder="1" applyAlignment="1">
      <alignment horizontal="center" wrapText="1"/>
    </xf>
    <xf numFmtId="4" fontId="10" fillId="0" borderId="12" xfId="0" applyNumberFormat="1" applyFont="1" applyFill="1" applyBorder="1" applyAlignment="1">
      <alignment horizontal="right" vertical="center" shrinkToFit="1"/>
    </xf>
    <xf numFmtId="165" fontId="11" fillId="0" borderId="1" xfId="0" applyNumberFormat="1" applyFont="1" applyFill="1" applyBorder="1" applyAlignment="1">
      <alignment horizontal="center" vertical="top" shrinkToFit="1"/>
    </xf>
    <xf numFmtId="165" fontId="11" fillId="0" borderId="1" xfId="0" applyNumberFormat="1" applyFont="1" applyFill="1" applyBorder="1" applyAlignment="1">
      <alignment horizontal="center" shrinkToFit="1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12" fillId="0" borderId="1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 indent="2"/>
    </xf>
    <xf numFmtId="0" fontId="2" fillId="0" borderId="4" xfId="0" applyFont="1" applyFill="1" applyBorder="1" applyAlignment="1">
      <alignment horizontal="left" vertical="top" wrapText="1" indent="2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left" wrapText="1"/>
    </xf>
    <xf numFmtId="0" fontId="6" fillId="0" borderId="13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left" wrapText="1"/>
    </xf>
    <xf numFmtId="0" fontId="6" fillId="0" borderId="13" xfId="0" applyFont="1" applyFill="1" applyBorder="1" applyAlignment="1">
      <alignment horizontal="left" vertical="center" wrapText="1" indent="1"/>
    </xf>
    <xf numFmtId="0" fontId="6" fillId="0" borderId="14" xfId="0" applyFont="1" applyFill="1" applyBorder="1" applyAlignment="1">
      <alignment horizontal="left" vertical="center" wrapText="1" inden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 indent="2"/>
    </xf>
    <xf numFmtId="0" fontId="6" fillId="0" borderId="4" xfId="0" applyFont="1" applyFill="1" applyBorder="1" applyAlignment="1">
      <alignment horizontal="left" wrapText="1" indent="2"/>
    </xf>
    <xf numFmtId="0" fontId="6" fillId="0" borderId="7" xfId="0" applyFont="1" applyFill="1" applyBorder="1" applyAlignment="1">
      <alignment horizontal="left" wrapText="1" indent="2"/>
    </xf>
    <xf numFmtId="2" fontId="10" fillId="0" borderId="10" xfId="0" applyNumberFormat="1" applyFont="1" applyFill="1" applyBorder="1" applyAlignment="1">
      <alignment horizontal="right" vertical="top" shrinkToFit="1"/>
    </xf>
    <xf numFmtId="2" fontId="8" fillId="4" borderId="10" xfId="0" applyNumberFormat="1" applyFont="1" applyFill="1" applyBorder="1" applyAlignment="1">
      <alignment horizontal="right" vertical="top" shrinkToFi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4" fontId="8" fillId="4" borderId="10" xfId="0" applyNumberFormat="1" applyFont="1" applyFill="1" applyBorder="1" applyAlignment="1">
      <alignment vertical="top" shrinkToFit="1"/>
    </xf>
    <xf numFmtId="2" fontId="10" fillId="0" borderId="11" xfId="0" applyNumberFormat="1" applyFont="1" applyFill="1" applyBorder="1" applyAlignment="1">
      <alignment horizontal="right" shrinkToFit="1"/>
    </xf>
    <xf numFmtId="2" fontId="10" fillId="0" borderId="11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shrinkToFit="1"/>
    </xf>
    <xf numFmtId="2" fontId="10" fillId="0" borderId="11" xfId="0" applyNumberFormat="1" applyFont="1" applyFill="1" applyBorder="1" applyAlignment="1">
      <alignment horizontal="right" vertical="top" shrinkToFit="1"/>
    </xf>
    <xf numFmtId="4" fontId="8" fillId="4" borderId="2" xfId="0" applyNumberFormat="1" applyFont="1" applyFill="1" applyBorder="1" applyAlignment="1">
      <alignment vertical="top" shrinkToFit="1"/>
    </xf>
    <xf numFmtId="4" fontId="10" fillId="0" borderId="15" xfId="0" applyNumberFormat="1" applyFont="1" applyFill="1" applyBorder="1" applyAlignment="1">
      <alignment horizontal="right" vertical="top" shrinkToFit="1"/>
    </xf>
    <xf numFmtId="2" fontId="10" fillId="0" borderId="15" xfId="0" applyNumberFormat="1" applyFont="1" applyFill="1" applyBorder="1" applyAlignment="1">
      <alignment horizontal="right" vertical="top" shrinkToFit="1"/>
    </xf>
    <xf numFmtId="4" fontId="8" fillId="4" borderId="15" xfId="0" applyNumberFormat="1" applyFont="1" applyFill="1" applyBorder="1" applyAlignment="1">
      <alignment horizontal="right" vertical="top" shrinkToFit="1"/>
    </xf>
    <xf numFmtId="0" fontId="0" fillId="4" borderId="11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3" fillId="0" borderId="1" xfId="0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wrapText="1"/>
    </xf>
    <xf numFmtId="4" fontId="3" fillId="0" borderId="10" xfId="0" applyNumberFormat="1" applyFont="1" applyFill="1" applyBorder="1" applyAlignment="1">
      <alignment vertical="center" wrapText="1"/>
    </xf>
    <xf numFmtId="4" fontId="10" fillId="0" borderId="15" xfId="0" applyNumberFormat="1" applyFont="1" applyFill="1" applyBorder="1" applyAlignment="1">
      <alignment horizontal="right" vertical="top" shrinkToFit="1"/>
    </xf>
    <xf numFmtId="2" fontId="10" fillId="0" borderId="15" xfId="0" applyNumberFormat="1" applyFont="1" applyFill="1" applyBorder="1" applyAlignment="1">
      <alignment horizontal="right" vertical="top" shrinkToFit="1"/>
    </xf>
    <xf numFmtId="4" fontId="14" fillId="4" borderId="15" xfId="0" applyNumberFormat="1" applyFont="1" applyFill="1" applyBorder="1" applyAlignment="1">
      <alignment horizontal="right" vertical="top" shrinkToFit="1"/>
    </xf>
    <xf numFmtId="4" fontId="14" fillId="4" borderId="17" xfId="0" applyNumberFormat="1" applyFont="1" applyFill="1" applyBorder="1" applyAlignment="1">
      <alignment horizontal="right" vertical="top" shrinkToFit="1"/>
    </xf>
    <xf numFmtId="0" fontId="15" fillId="0" borderId="1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vertical="top" shrinkToFit="1"/>
    </xf>
    <xf numFmtId="0" fontId="17" fillId="0" borderId="2" xfId="0" applyFont="1" applyFill="1" applyBorder="1" applyAlignment="1">
      <alignment horizontal="left" vertical="top" wrapText="1" indent="3"/>
    </xf>
    <xf numFmtId="0" fontId="17" fillId="0" borderId="3" xfId="0" applyFont="1" applyFill="1" applyBorder="1" applyAlignment="1">
      <alignment horizontal="left" vertical="top" wrapText="1" indent="3"/>
    </xf>
    <xf numFmtId="0" fontId="18" fillId="0" borderId="5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center" vertical="top" wrapText="1"/>
    </xf>
    <xf numFmtId="0" fontId="19" fillId="0" borderId="11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left" vertical="top" wrapText="1" indent="3"/>
    </xf>
    <xf numFmtId="0" fontId="12" fillId="0" borderId="12" xfId="0" applyFont="1" applyFill="1" applyBorder="1" applyAlignment="1">
      <alignment horizontal="left" vertical="top" wrapText="1" indent="3"/>
    </xf>
    <xf numFmtId="0" fontId="12" fillId="0" borderId="10" xfId="0" applyFont="1" applyFill="1" applyBorder="1" applyAlignment="1">
      <alignment horizontal="left" vertical="top" wrapText="1" indent="2"/>
    </xf>
    <xf numFmtId="0" fontId="12" fillId="0" borderId="12" xfId="0" applyFont="1" applyFill="1" applyBorder="1" applyAlignment="1">
      <alignment horizontal="left" vertical="top" wrapText="1" indent="2"/>
    </xf>
    <xf numFmtId="164" fontId="21" fillId="0" borderId="1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left" vertical="top" wrapText="1"/>
    </xf>
    <xf numFmtId="4" fontId="21" fillId="0" borderId="12" xfId="0" applyNumberFormat="1" applyFont="1" applyFill="1" applyBorder="1" applyAlignment="1">
      <alignment horizontal="right" vertical="top" shrinkToFit="1"/>
    </xf>
    <xf numFmtId="4" fontId="22" fillId="0" borderId="12" xfId="0" applyNumberFormat="1" applyFont="1" applyFill="1" applyBorder="1" applyAlignment="1">
      <alignment horizontal="right" vertical="top" shrinkToFit="1"/>
    </xf>
    <xf numFmtId="0" fontId="12" fillId="0" borderId="10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vertical="top" wrapText="1"/>
    </xf>
    <xf numFmtId="4" fontId="24" fillId="0" borderId="12" xfId="0" applyNumberFormat="1" applyFont="1" applyFill="1" applyBorder="1" applyAlignment="1">
      <alignment horizontal="right" vertical="top" shrinkToFit="1"/>
    </xf>
    <xf numFmtId="0" fontId="25" fillId="0" borderId="10" xfId="0" applyFont="1" applyFill="1" applyBorder="1" applyAlignment="1">
      <alignment horizontal="center" vertical="top" wrapText="1"/>
    </xf>
    <xf numFmtId="4" fontId="26" fillId="0" borderId="12" xfId="0" applyNumberFormat="1" applyFont="1" applyFill="1" applyBorder="1" applyAlignment="1">
      <alignment horizontal="right" vertical="top" shrinkToFit="1"/>
    </xf>
    <xf numFmtId="0" fontId="23" fillId="0" borderId="1" xfId="0" applyFont="1" applyFill="1" applyBorder="1" applyAlignment="1">
      <alignment horizontal="left" vertical="top" wrapText="1" indent="2"/>
    </xf>
    <xf numFmtId="2" fontId="24" fillId="0" borderId="12" xfId="0" applyNumberFormat="1" applyFont="1" applyFill="1" applyBorder="1" applyAlignment="1">
      <alignment horizontal="right" vertical="top" shrinkToFit="1"/>
    </xf>
    <xf numFmtId="2" fontId="26" fillId="0" borderId="12" xfId="0" applyNumberFormat="1" applyFont="1" applyFill="1" applyBorder="1" applyAlignment="1">
      <alignment horizontal="right" vertical="top" shrinkToFit="1"/>
    </xf>
    <xf numFmtId="0" fontId="25" fillId="0" borderId="10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center" vertical="top" wrapText="1"/>
    </xf>
    <xf numFmtId="9" fontId="24" fillId="0" borderId="10" xfId="0" applyNumberFormat="1" applyFont="1" applyFill="1" applyBorder="1" applyAlignment="1">
      <alignment horizontal="right" vertical="top" shrinkToFit="1"/>
    </xf>
    <xf numFmtId="9" fontId="24" fillId="0" borderId="12" xfId="0" applyNumberFormat="1" applyFont="1" applyFill="1" applyBorder="1" applyAlignment="1">
      <alignment horizontal="right" vertical="top" shrinkToFit="1"/>
    </xf>
    <xf numFmtId="10" fontId="24" fillId="0" borderId="10" xfId="0" applyNumberFormat="1" applyFont="1" applyFill="1" applyBorder="1" applyAlignment="1">
      <alignment horizontal="left" vertical="top" indent="7" shrinkToFit="1"/>
    </xf>
    <xf numFmtId="10" fontId="24" fillId="0" borderId="12" xfId="0" applyNumberFormat="1" applyFont="1" applyFill="1" applyBorder="1" applyAlignment="1">
      <alignment horizontal="left" vertical="top" indent="7" shrinkToFit="1"/>
    </xf>
    <xf numFmtId="10" fontId="24" fillId="0" borderId="10" xfId="0" applyNumberFormat="1" applyFont="1" applyFill="1" applyBorder="1" applyAlignment="1">
      <alignment horizontal="left" vertical="top" indent="8" shrinkToFit="1"/>
    </xf>
    <xf numFmtId="10" fontId="24" fillId="0" borderId="12" xfId="0" applyNumberFormat="1" applyFont="1" applyFill="1" applyBorder="1" applyAlignment="1">
      <alignment horizontal="left" vertical="top" indent="8" shrinkToFit="1"/>
    </xf>
    <xf numFmtId="10" fontId="24" fillId="0" borderId="10" xfId="0" applyNumberFormat="1" applyFont="1" applyFill="1" applyBorder="1" applyAlignment="1">
      <alignment horizontal="left" vertical="top" indent="6" shrinkToFit="1"/>
    </xf>
    <xf numFmtId="10" fontId="24" fillId="0" borderId="12" xfId="0" applyNumberFormat="1" applyFont="1" applyFill="1" applyBorder="1" applyAlignment="1">
      <alignment horizontal="left" vertical="top" indent="6" shrinkToFit="1"/>
    </xf>
    <xf numFmtId="4" fontId="27" fillId="0" borderId="12" xfId="0" applyNumberFormat="1" applyFont="1" applyFill="1" applyBorder="1" applyAlignment="1">
      <alignment horizontal="right" vertical="top" shrinkToFit="1"/>
    </xf>
    <xf numFmtId="0" fontId="28" fillId="0" borderId="0" xfId="0" applyFont="1" applyFill="1" applyBorder="1" applyAlignment="1">
      <alignment horizontal="left" vertical="top"/>
    </xf>
    <xf numFmtId="0" fontId="29" fillId="0" borderId="0" xfId="0" applyFont="1" applyFill="1" applyBorder="1" applyAlignment="1">
      <alignment horizontal="left" vertical="top"/>
    </xf>
    <xf numFmtId="0" fontId="30" fillId="0" borderId="0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0" fillId="0" borderId="14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10" fontId="10" fillId="5" borderId="10" xfId="0" applyNumberFormat="1" applyFont="1" applyFill="1" applyBorder="1" applyAlignment="1">
      <alignment horizontal="center" vertical="top" shrinkToFit="1"/>
    </xf>
    <xf numFmtId="10" fontId="10" fillId="5" borderId="12" xfId="0" applyNumberFormat="1" applyFont="1" applyFill="1" applyBorder="1" applyAlignment="1">
      <alignment horizontal="center" vertical="top" shrinkToFit="1"/>
    </xf>
    <xf numFmtId="0" fontId="12" fillId="0" borderId="5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horizontal="center" vertical="top" wrapText="1"/>
    </xf>
    <xf numFmtId="0" fontId="32" fillId="0" borderId="11" xfId="0" applyFont="1" applyFill="1" applyBorder="1" applyAlignment="1">
      <alignment horizontal="center" vertical="top" wrapText="1"/>
    </xf>
    <xf numFmtId="0" fontId="32" fillId="0" borderId="12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10" fontId="26" fillId="5" borderId="1" xfId="0" applyNumberFormat="1" applyFont="1" applyFill="1" applyBorder="1" applyAlignment="1">
      <alignment horizontal="center" vertical="top" shrinkToFit="1"/>
    </xf>
    <xf numFmtId="10" fontId="26" fillId="0" borderId="1" xfId="0" applyNumberFormat="1" applyFont="1" applyFill="1" applyBorder="1" applyAlignment="1">
      <alignment horizontal="center" vertical="top" shrinkToFit="1"/>
    </xf>
    <xf numFmtId="10" fontId="33" fillId="0" borderId="1" xfId="0" applyNumberFormat="1" applyFont="1" applyFill="1" applyBorder="1" applyAlignment="1">
      <alignment horizontal="center" vertical="top" shrinkToFit="1"/>
    </xf>
    <xf numFmtId="0" fontId="34" fillId="0" borderId="0" xfId="0" applyFont="1" applyFill="1" applyBorder="1" applyAlignment="1">
      <alignment horizontal="right" vertical="top" wrapText="1" indent="1"/>
    </xf>
    <xf numFmtId="0" fontId="0" fillId="0" borderId="0" xfId="0" applyFill="1" applyBorder="1" applyAlignment="1">
      <alignment horizontal="left" vertical="top" wrapText="1" indent="1"/>
    </xf>
    <xf numFmtId="0" fontId="32" fillId="0" borderId="0" xfId="0" applyFont="1" applyFill="1" applyBorder="1" applyAlignment="1">
      <alignment horizontal="left" vertical="top" wrapText="1" indent="1"/>
    </xf>
    <xf numFmtId="0" fontId="0" fillId="5" borderId="10" xfId="0" applyFill="1" applyBorder="1" applyAlignment="1">
      <alignment horizontal="left" vertical="top" wrapText="1"/>
    </xf>
    <xf numFmtId="0" fontId="0" fillId="5" borderId="11" xfId="0" applyFill="1" applyBorder="1" applyAlignment="1">
      <alignment horizontal="left" vertical="top" wrapText="1"/>
    </xf>
    <xf numFmtId="0" fontId="0" fillId="5" borderId="12" xfId="0" applyFill="1" applyBorder="1" applyAlignment="1">
      <alignment horizontal="left" vertical="top" wrapText="1"/>
    </xf>
    <xf numFmtId="0" fontId="37" fillId="0" borderId="0" xfId="0" applyFont="1"/>
    <xf numFmtId="0" fontId="38" fillId="0" borderId="0" xfId="0" applyFont="1"/>
    <xf numFmtId="4" fontId="38" fillId="0" borderId="0" xfId="0" applyNumberFormat="1" applyFont="1"/>
    <xf numFmtId="0" fontId="37" fillId="0" borderId="0" xfId="0" applyFont="1" applyAlignment="1">
      <alignment horizontal="left"/>
    </xf>
    <xf numFmtId="0" fontId="38" fillId="0" borderId="0" xfId="0" applyFont="1" applyFill="1" applyAlignment="1">
      <alignment horizontal="left" vertical="top"/>
    </xf>
    <xf numFmtId="0" fontId="38" fillId="0" borderId="0" xfId="0" applyFont="1" applyFill="1"/>
    <xf numFmtId="0" fontId="37" fillId="0" borderId="0" xfId="0" applyFont="1" applyFill="1" applyBorder="1" applyAlignment="1">
      <alignment horizontal="left" vertical="top"/>
    </xf>
    <xf numFmtId="0" fontId="39" fillId="0" borderId="7" xfId="0" applyFont="1" applyFill="1" applyBorder="1" applyAlignment="1">
      <alignment horizontal="left" vertical="top" wrapText="1"/>
    </xf>
    <xf numFmtId="0" fontId="40" fillId="0" borderId="8" xfId="0" applyFont="1" applyFill="1" applyBorder="1" applyAlignment="1">
      <alignment horizontal="left" vertical="top" wrapText="1"/>
    </xf>
    <xf numFmtId="0" fontId="40" fillId="0" borderId="9" xfId="0" applyFont="1" applyFill="1" applyBorder="1" applyAlignment="1">
      <alignment horizontal="left" vertical="top" wrapText="1"/>
    </xf>
    <xf numFmtId="0" fontId="41" fillId="6" borderId="7" xfId="0" applyFont="1" applyFill="1" applyBorder="1" applyAlignment="1">
      <alignment horizontal="left" vertical="top" wrapText="1"/>
    </xf>
    <xf numFmtId="0" fontId="41" fillId="6" borderId="8" xfId="0" applyFont="1" applyFill="1" applyBorder="1" applyAlignment="1">
      <alignment horizontal="left" vertical="top" wrapText="1"/>
    </xf>
    <xf numFmtId="0" fontId="41" fillId="6" borderId="9" xfId="0" applyFont="1" applyFill="1" applyBorder="1" applyAlignment="1">
      <alignment horizontal="left" vertical="top" wrapText="1"/>
    </xf>
    <xf numFmtId="0" fontId="42" fillId="0" borderId="0" xfId="0" applyFont="1" applyFill="1" applyBorder="1" applyAlignment="1">
      <alignment horizontal="left" vertical="top"/>
    </xf>
    <xf numFmtId="0" fontId="42" fillId="0" borderId="0" xfId="0" applyFont="1" applyFill="1" applyBorder="1" applyAlignment="1">
      <alignment horizontal="right" vertical="top"/>
    </xf>
    <xf numFmtId="0" fontId="18" fillId="0" borderId="0" xfId="0" applyFont="1" applyBorder="1" applyAlignment="1">
      <alignment horizontal="left"/>
    </xf>
    <xf numFmtId="0" fontId="43" fillId="0" borderId="0" xfId="0" applyFont="1" applyFill="1" applyBorder="1" applyAlignment="1">
      <alignment horizontal="left" vertical="top"/>
    </xf>
    <xf numFmtId="0" fontId="44" fillId="0" borderId="0" xfId="0" applyFont="1" applyFill="1" applyBorder="1" applyAlignment="1">
      <alignment horizontal="center" vertical="top"/>
    </xf>
    <xf numFmtId="0" fontId="42" fillId="0" borderId="0" xfId="0" applyFont="1" applyFill="1" applyBorder="1" applyAlignment="1">
      <alignment horizontal="center" vertical="top"/>
    </xf>
    <xf numFmtId="0" fontId="45" fillId="0" borderId="0" xfId="0" applyFont="1" applyFill="1" applyBorder="1" applyAlignment="1">
      <alignment horizontal="left" vertical="top"/>
    </xf>
    <xf numFmtId="0" fontId="46" fillId="0" borderId="0" xfId="0" applyFont="1" applyFill="1" applyBorder="1" applyAlignment="1">
      <alignment horizontal="center" vertical="top"/>
    </xf>
    <xf numFmtId="0" fontId="46" fillId="0" borderId="0" xfId="0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left" vertical="top"/>
    </xf>
    <xf numFmtId="0" fontId="45" fillId="0" borderId="0" xfId="0" applyFont="1" applyFill="1" applyBorder="1" applyAlignment="1">
      <alignment vertical="top"/>
    </xf>
    <xf numFmtId="0" fontId="46" fillId="0" borderId="0" xfId="0" applyFont="1" applyFill="1" applyBorder="1" applyAlignment="1">
      <alignment horizontal="left" vertical="top"/>
    </xf>
    <xf numFmtId="0" fontId="47" fillId="0" borderId="0" xfId="0" applyFont="1" applyFill="1" applyBorder="1" applyAlignment="1">
      <alignment horizontal="left" vertical="top"/>
    </xf>
    <xf numFmtId="0" fontId="31" fillId="0" borderId="0" xfId="0" applyFont="1"/>
    <xf numFmtId="0" fontId="13" fillId="0" borderId="0" xfId="0" applyFont="1" applyFill="1" applyBorder="1" applyAlignment="1">
      <alignment horizontal="left" vertical="top"/>
    </xf>
    <xf numFmtId="4" fontId="48" fillId="0" borderId="0" xfId="0" applyNumberFormat="1" applyFont="1" applyFill="1" applyBorder="1" applyAlignment="1">
      <alignment horizontal="center" vertical="top"/>
    </xf>
    <xf numFmtId="0" fontId="48" fillId="0" borderId="0" xfId="0" applyFont="1" applyFill="1" applyBorder="1" applyAlignment="1">
      <alignment horizontal="center" vertical="top"/>
    </xf>
    <xf numFmtId="0" fontId="48" fillId="0" borderId="0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wrapText="1" indent="2"/>
    </xf>
    <xf numFmtId="4" fontId="14" fillId="2" borderId="11" xfId="0" applyNumberFormat="1" applyFont="1" applyFill="1" applyBorder="1" applyAlignment="1">
      <alignment horizontal="right" vertical="center" shrinkToFit="1"/>
    </xf>
    <xf numFmtId="4" fontId="8" fillId="3" borderId="11" xfId="0" applyNumberFormat="1" applyFont="1" applyFill="1" applyBorder="1" applyAlignment="1">
      <alignment horizontal="right" vertical="top" shrinkToFit="1"/>
    </xf>
    <xf numFmtId="4" fontId="3" fillId="0" borderId="11" xfId="0" applyNumberFormat="1" applyFont="1" applyFill="1" applyBorder="1" applyAlignment="1">
      <alignment vertical="center" wrapText="1"/>
    </xf>
    <xf numFmtId="4" fontId="8" fillId="4" borderId="11" xfId="0" applyNumberFormat="1" applyFont="1" applyFill="1" applyBorder="1" applyAlignment="1">
      <alignment vertical="top" shrinkToFit="1"/>
    </xf>
    <xf numFmtId="2" fontId="10" fillId="0" borderId="11" xfId="0" applyNumberFormat="1" applyFont="1" applyFill="1" applyBorder="1" applyAlignment="1">
      <alignment horizontal="right" vertical="top" shrinkToFit="1"/>
    </xf>
    <xf numFmtId="4" fontId="14" fillId="4" borderId="3" xfId="0" applyNumberFormat="1" applyFont="1" applyFill="1" applyBorder="1" applyAlignment="1">
      <alignment vertical="top" shrinkToFit="1"/>
    </xf>
    <xf numFmtId="2" fontId="8" fillId="4" borderId="11" xfId="0" applyNumberFormat="1" applyFont="1" applyFill="1" applyBorder="1" applyAlignment="1">
      <alignment horizontal="right" vertical="top" shrinkToFit="1"/>
    </xf>
    <xf numFmtId="4" fontId="8" fillId="4" borderId="3" xfId="0" applyNumberFormat="1" applyFont="1" applyFill="1" applyBorder="1" applyAlignment="1">
      <alignment vertical="top" shrinkToFit="1"/>
    </xf>
    <xf numFmtId="4" fontId="10" fillId="0" borderId="16" xfId="0" applyNumberFormat="1" applyFont="1" applyFill="1" applyBorder="1" applyAlignment="1">
      <alignment horizontal="right" vertical="top" shrinkToFit="1"/>
    </xf>
    <xf numFmtId="4" fontId="8" fillId="4" borderId="16" xfId="0" applyNumberFormat="1" applyFont="1" applyFill="1" applyBorder="1" applyAlignment="1">
      <alignment horizontal="right" vertical="top" shrinkToFit="1"/>
    </xf>
    <xf numFmtId="4" fontId="14" fillId="4" borderId="16" xfId="0" applyNumberFormat="1" applyFont="1" applyFill="1" applyBorder="1" applyAlignment="1">
      <alignment horizontal="right" vertical="top" shrinkToFit="1"/>
    </xf>
    <xf numFmtId="4" fontId="14" fillId="4" borderId="18" xfId="0" applyNumberFormat="1" applyFont="1" applyFill="1" applyBorder="1" applyAlignment="1">
      <alignment horizontal="right" vertical="top" shrinkToFit="1"/>
    </xf>
    <xf numFmtId="2" fontId="10" fillId="0" borderId="16" xfId="0" applyNumberFormat="1" applyFont="1" applyFill="1" applyBorder="1" applyAlignment="1">
      <alignment horizontal="right" vertical="top" shrinkToFit="1"/>
    </xf>
    <xf numFmtId="4" fontId="8" fillId="4" borderId="10" xfId="0" applyNumberFormat="1" applyFont="1" applyFill="1" applyBorder="1" applyAlignment="1">
      <alignment horizontal="right" vertical="top" shrinkToFit="1"/>
    </xf>
    <xf numFmtId="4" fontId="10" fillId="0" borderId="10" xfId="0" applyNumberFormat="1" applyFont="1" applyFill="1" applyBorder="1" applyAlignment="1">
      <alignment horizontal="right" vertical="top" shrinkToFit="1"/>
    </xf>
    <xf numFmtId="4" fontId="16" fillId="0" borderId="10" xfId="0" applyNumberFormat="1" applyFont="1" applyFill="1" applyBorder="1" applyAlignment="1">
      <alignment horizontal="right" vertical="top" wrapText="1"/>
    </xf>
    <xf numFmtId="0" fontId="49" fillId="0" borderId="15" xfId="0" applyFont="1" applyFill="1" applyBorder="1" applyAlignment="1">
      <alignment horizontal="center" vertical="top"/>
    </xf>
    <xf numFmtId="4" fontId="8" fillId="4" borderId="2" xfId="0" applyNumberFormat="1" applyFont="1" applyFill="1" applyBorder="1" applyAlignment="1">
      <alignment horizontal="right" vertical="top" shrinkToFit="1"/>
    </xf>
    <xf numFmtId="4" fontId="8" fillId="3" borderId="3" xfId="0" applyNumberFormat="1" applyFont="1" applyFill="1" applyBorder="1" applyAlignment="1">
      <alignment horizontal="right" vertical="top" shrinkToFit="1"/>
    </xf>
    <xf numFmtId="4" fontId="10" fillId="7" borderId="15" xfId="0" applyNumberFormat="1" applyFont="1" applyFill="1" applyBorder="1" applyAlignment="1">
      <alignment horizontal="right" vertical="top" shrinkToFit="1"/>
    </xf>
    <xf numFmtId="4" fontId="8" fillId="4" borderId="5" xfId="0" applyNumberFormat="1" applyFont="1" applyFill="1" applyBorder="1" applyAlignment="1">
      <alignment horizontal="right" vertical="top" shrinkToFit="1"/>
    </xf>
    <xf numFmtId="4" fontId="8" fillId="3" borderId="0" xfId="0" applyNumberFormat="1" applyFont="1" applyFill="1" applyBorder="1" applyAlignment="1">
      <alignment horizontal="right" vertical="top" shrinkToFit="1"/>
    </xf>
    <xf numFmtId="4" fontId="10" fillId="0" borderId="7" xfId="0" applyNumberFormat="1" applyFont="1" applyFill="1" applyBorder="1" applyAlignment="1">
      <alignment horizontal="right" vertical="top" shrinkToFit="1"/>
    </xf>
    <xf numFmtId="4" fontId="14" fillId="7" borderId="15" xfId="0" applyNumberFormat="1" applyFont="1" applyFill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754545</xdr:colOff>
      <xdr:row>0</xdr:row>
      <xdr:rowOff>0</xdr:rowOff>
    </xdr:from>
    <xdr:ext cx="262255" cy="2603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0" y="0"/>
          <a:ext cx="262255" cy="260350"/>
        </a:xfrm>
        <a:custGeom>
          <a:avLst/>
          <a:gdLst/>
          <a:ahLst/>
          <a:cxnLst/>
          <a:rect l="0" t="0" r="0" b="0"/>
          <a:pathLst>
            <a:path w="262255" h="260350">
              <a:moveTo>
                <a:pt x="47235" y="205224"/>
              </a:moveTo>
              <a:lnTo>
                <a:pt x="24430" y="220052"/>
              </a:lnTo>
              <a:lnTo>
                <a:pt x="9907" y="234380"/>
              </a:lnTo>
              <a:lnTo>
                <a:pt x="2239" y="246806"/>
              </a:lnTo>
              <a:lnTo>
                <a:pt x="0" y="255930"/>
              </a:lnTo>
              <a:lnTo>
                <a:pt x="0" y="260199"/>
              </a:lnTo>
              <a:lnTo>
                <a:pt x="20016" y="260199"/>
              </a:lnTo>
              <a:lnTo>
                <a:pt x="21568" y="259666"/>
              </a:lnTo>
              <a:lnTo>
                <a:pt x="5070" y="259666"/>
              </a:lnTo>
              <a:lnTo>
                <a:pt x="7380" y="249958"/>
              </a:lnTo>
              <a:lnTo>
                <a:pt x="15945" y="236248"/>
              </a:lnTo>
              <a:lnTo>
                <a:pt x="29613" y="220636"/>
              </a:lnTo>
              <a:lnTo>
                <a:pt x="47235" y="205224"/>
              </a:lnTo>
              <a:close/>
            </a:path>
            <a:path w="262255" h="260350">
              <a:moveTo>
                <a:pt x="112083" y="0"/>
              </a:moveTo>
              <a:lnTo>
                <a:pt x="106837" y="3502"/>
              </a:lnTo>
              <a:lnTo>
                <a:pt x="104144" y="11608"/>
              </a:lnTo>
              <a:lnTo>
                <a:pt x="103151" y="20715"/>
              </a:lnTo>
              <a:lnTo>
                <a:pt x="103269" y="33892"/>
              </a:lnTo>
              <a:lnTo>
                <a:pt x="110182" y="74649"/>
              </a:lnTo>
              <a:lnTo>
                <a:pt x="112083" y="81929"/>
              </a:lnTo>
              <a:lnTo>
                <a:pt x="104566" y="106050"/>
              </a:lnTo>
              <a:lnTo>
                <a:pt x="85251" y="150833"/>
              </a:lnTo>
              <a:lnTo>
                <a:pt x="58994" y="201330"/>
              </a:lnTo>
              <a:lnTo>
                <a:pt x="30648" y="242590"/>
              </a:lnTo>
              <a:lnTo>
                <a:pt x="5070" y="259666"/>
              </a:lnTo>
              <a:lnTo>
                <a:pt x="21568" y="259666"/>
              </a:lnTo>
              <a:lnTo>
                <a:pt x="22454" y="259361"/>
              </a:lnTo>
              <a:lnTo>
                <a:pt x="36260" y="247356"/>
              </a:lnTo>
              <a:lnTo>
                <a:pt x="53018" y="226094"/>
              </a:lnTo>
              <a:lnTo>
                <a:pt x="72854" y="194549"/>
              </a:lnTo>
              <a:lnTo>
                <a:pt x="75476" y="193749"/>
              </a:lnTo>
              <a:lnTo>
                <a:pt x="72854" y="193749"/>
              </a:lnTo>
              <a:lnTo>
                <a:pt x="91780" y="159093"/>
              </a:lnTo>
              <a:lnTo>
                <a:pt x="104377" y="132468"/>
              </a:lnTo>
              <a:lnTo>
                <a:pt x="112221" y="112198"/>
              </a:lnTo>
              <a:lnTo>
                <a:pt x="116887" y="96607"/>
              </a:lnTo>
              <a:lnTo>
                <a:pt x="126254" y="96607"/>
              </a:lnTo>
              <a:lnTo>
                <a:pt x="120356" y="81129"/>
              </a:lnTo>
              <a:lnTo>
                <a:pt x="122284" y="67518"/>
              </a:lnTo>
              <a:lnTo>
                <a:pt x="116887" y="67518"/>
              </a:lnTo>
              <a:lnTo>
                <a:pt x="116924" y="67318"/>
              </a:lnTo>
              <a:lnTo>
                <a:pt x="116434" y="65792"/>
              </a:lnTo>
              <a:lnTo>
                <a:pt x="113818" y="55809"/>
              </a:lnTo>
              <a:lnTo>
                <a:pt x="110215" y="5337"/>
              </a:lnTo>
              <a:lnTo>
                <a:pt x="115819" y="1601"/>
              </a:lnTo>
              <a:lnTo>
                <a:pt x="122319" y="1601"/>
              </a:lnTo>
              <a:lnTo>
                <a:pt x="118888" y="266"/>
              </a:lnTo>
              <a:lnTo>
                <a:pt x="112083" y="0"/>
              </a:lnTo>
              <a:close/>
            </a:path>
            <a:path w="262255" h="260350">
              <a:moveTo>
                <a:pt x="259393" y="193215"/>
              </a:moveTo>
              <a:lnTo>
                <a:pt x="251921" y="193215"/>
              </a:lnTo>
              <a:lnTo>
                <a:pt x="248985" y="195884"/>
              </a:lnTo>
              <a:lnTo>
                <a:pt x="248985" y="203089"/>
              </a:lnTo>
              <a:lnTo>
                <a:pt x="251921" y="205758"/>
              </a:lnTo>
              <a:lnTo>
                <a:pt x="259393" y="205758"/>
              </a:lnTo>
              <a:lnTo>
                <a:pt x="260727" y="204423"/>
              </a:lnTo>
              <a:lnTo>
                <a:pt x="252721" y="204423"/>
              </a:lnTo>
              <a:lnTo>
                <a:pt x="250319" y="202288"/>
              </a:lnTo>
              <a:lnTo>
                <a:pt x="250319" y="196684"/>
              </a:lnTo>
              <a:lnTo>
                <a:pt x="252721" y="194549"/>
              </a:lnTo>
              <a:lnTo>
                <a:pt x="260727" y="194549"/>
              </a:lnTo>
              <a:lnTo>
                <a:pt x="259393" y="193215"/>
              </a:lnTo>
              <a:close/>
            </a:path>
            <a:path w="262255" h="260350">
              <a:moveTo>
                <a:pt x="260727" y="194549"/>
              </a:moveTo>
              <a:lnTo>
                <a:pt x="258592" y="194549"/>
              </a:lnTo>
              <a:lnTo>
                <a:pt x="260460" y="196684"/>
              </a:lnTo>
              <a:lnTo>
                <a:pt x="260460" y="202288"/>
              </a:lnTo>
              <a:lnTo>
                <a:pt x="258592" y="204423"/>
              </a:lnTo>
              <a:lnTo>
                <a:pt x="260727" y="204423"/>
              </a:lnTo>
              <a:lnTo>
                <a:pt x="262062" y="203089"/>
              </a:lnTo>
              <a:lnTo>
                <a:pt x="262062" y="195884"/>
              </a:lnTo>
              <a:lnTo>
                <a:pt x="260727" y="194549"/>
              </a:lnTo>
              <a:close/>
            </a:path>
            <a:path w="262255" h="260350">
              <a:moveTo>
                <a:pt x="257258" y="195350"/>
              </a:moveTo>
              <a:lnTo>
                <a:pt x="252988" y="195350"/>
              </a:lnTo>
              <a:lnTo>
                <a:pt x="252988" y="203089"/>
              </a:lnTo>
              <a:lnTo>
                <a:pt x="254322" y="203089"/>
              </a:lnTo>
              <a:lnTo>
                <a:pt x="254322" y="200153"/>
              </a:lnTo>
              <a:lnTo>
                <a:pt x="257703" y="200153"/>
              </a:lnTo>
              <a:lnTo>
                <a:pt x="257525" y="199887"/>
              </a:lnTo>
              <a:lnTo>
                <a:pt x="256724" y="199620"/>
              </a:lnTo>
              <a:lnTo>
                <a:pt x="258325" y="199086"/>
              </a:lnTo>
              <a:lnTo>
                <a:pt x="254322" y="199086"/>
              </a:lnTo>
              <a:lnTo>
                <a:pt x="254322" y="196951"/>
              </a:lnTo>
              <a:lnTo>
                <a:pt x="258147" y="196951"/>
              </a:lnTo>
              <a:lnTo>
                <a:pt x="258059" y="196417"/>
              </a:lnTo>
              <a:lnTo>
                <a:pt x="257258" y="195350"/>
              </a:lnTo>
              <a:close/>
            </a:path>
            <a:path w="262255" h="260350">
              <a:moveTo>
                <a:pt x="257703" y="200153"/>
              </a:moveTo>
              <a:lnTo>
                <a:pt x="255924" y="200153"/>
              </a:lnTo>
              <a:lnTo>
                <a:pt x="256457" y="200954"/>
              </a:lnTo>
              <a:lnTo>
                <a:pt x="256724" y="201755"/>
              </a:lnTo>
              <a:lnTo>
                <a:pt x="256991" y="203089"/>
              </a:lnTo>
              <a:lnTo>
                <a:pt x="258325" y="203089"/>
              </a:lnTo>
              <a:lnTo>
                <a:pt x="258165" y="202288"/>
              </a:lnTo>
              <a:lnTo>
                <a:pt x="258059" y="200687"/>
              </a:lnTo>
              <a:lnTo>
                <a:pt x="257703" y="200153"/>
              </a:lnTo>
              <a:close/>
            </a:path>
            <a:path w="262255" h="260350">
              <a:moveTo>
                <a:pt x="258147" y="196951"/>
              </a:moveTo>
              <a:lnTo>
                <a:pt x="256190" y="196951"/>
              </a:lnTo>
              <a:lnTo>
                <a:pt x="256724" y="197218"/>
              </a:lnTo>
              <a:lnTo>
                <a:pt x="256724" y="198819"/>
              </a:lnTo>
              <a:lnTo>
                <a:pt x="255924" y="199086"/>
              </a:lnTo>
              <a:lnTo>
                <a:pt x="258325" y="199086"/>
              </a:lnTo>
              <a:lnTo>
                <a:pt x="258325" y="198018"/>
              </a:lnTo>
              <a:lnTo>
                <a:pt x="258192" y="197218"/>
              </a:lnTo>
              <a:lnTo>
                <a:pt x="258147" y="196951"/>
              </a:lnTo>
              <a:close/>
            </a:path>
            <a:path w="262255" h="260350">
              <a:moveTo>
                <a:pt x="126254" y="96607"/>
              </a:moveTo>
              <a:lnTo>
                <a:pt x="116887" y="96607"/>
              </a:lnTo>
              <a:lnTo>
                <a:pt x="131289" y="125525"/>
              </a:lnTo>
              <a:lnTo>
                <a:pt x="146242" y="145211"/>
              </a:lnTo>
              <a:lnTo>
                <a:pt x="160194" y="157742"/>
              </a:lnTo>
              <a:lnTo>
                <a:pt x="171594" y="165193"/>
              </a:lnTo>
              <a:lnTo>
                <a:pt x="147445" y="169997"/>
              </a:lnTo>
              <a:lnTo>
                <a:pt x="122624" y="176268"/>
              </a:lnTo>
              <a:lnTo>
                <a:pt x="97439" y="184183"/>
              </a:lnTo>
              <a:lnTo>
                <a:pt x="72854" y="193749"/>
              </a:lnTo>
              <a:lnTo>
                <a:pt x="75476" y="193749"/>
              </a:lnTo>
              <a:lnTo>
                <a:pt x="97856" y="186914"/>
              </a:lnTo>
              <a:lnTo>
                <a:pt x="125159" y="180505"/>
              </a:lnTo>
              <a:lnTo>
                <a:pt x="153464" y="175447"/>
              </a:lnTo>
              <a:lnTo>
                <a:pt x="181468" y="171865"/>
              </a:lnTo>
              <a:lnTo>
                <a:pt x="201507" y="171865"/>
              </a:lnTo>
              <a:lnTo>
                <a:pt x="197213" y="169997"/>
              </a:lnTo>
              <a:lnTo>
                <a:pt x="215314" y="169167"/>
              </a:lnTo>
              <a:lnTo>
                <a:pt x="256618" y="169167"/>
              </a:lnTo>
              <a:lnTo>
                <a:pt x="249686" y="165427"/>
              </a:lnTo>
              <a:lnTo>
                <a:pt x="239732" y="163325"/>
              </a:lnTo>
              <a:lnTo>
                <a:pt x="185471" y="163325"/>
              </a:lnTo>
              <a:lnTo>
                <a:pt x="179279" y="159781"/>
              </a:lnTo>
              <a:lnTo>
                <a:pt x="148202" y="134382"/>
              </a:lnTo>
              <a:lnTo>
                <a:pt x="127603" y="100147"/>
              </a:lnTo>
              <a:lnTo>
                <a:pt x="126254" y="96607"/>
              </a:lnTo>
              <a:close/>
            </a:path>
            <a:path w="262255" h="260350">
              <a:moveTo>
                <a:pt x="201507" y="171865"/>
              </a:moveTo>
              <a:lnTo>
                <a:pt x="181468" y="171865"/>
              </a:lnTo>
              <a:lnTo>
                <a:pt x="197413" y="179071"/>
              </a:lnTo>
              <a:lnTo>
                <a:pt x="199248" y="179871"/>
              </a:lnTo>
              <a:lnTo>
                <a:pt x="216294" y="185742"/>
              </a:lnTo>
              <a:lnTo>
                <a:pt x="232206" y="189504"/>
              </a:lnTo>
              <a:lnTo>
                <a:pt x="245516" y="190813"/>
              </a:lnTo>
              <a:lnTo>
                <a:pt x="253789" y="190813"/>
              </a:lnTo>
              <a:lnTo>
                <a:pt x="258325" y="188945"/>
              </a:lnTo>
              <a:lnTo>
                <a:pt x="258833" y="186914"/>
              </a:lnTo>
              <a:lnTo>
                <a:pt x="258926" y="186543"/>
              </a:lnTo>
              <a:lnTo>
                <a:pt x="251120" y="186543"/>
              </a:lnTo>
              <a:lnTo>
                <a:pt x="240558" y="185346"/>
              </a:lnTo>
              <a:lnTo>
                <a:pt x="227469" y="181973"/>
              </a:lnTo>
              <a:lnTo>
                <a:pt x="212729" y="176748"/>
              </a:lnTo>
              <a:lnTo>
                <a:pt x="201507" y="171865"/>
              </a:lnTo>
              <a:close/>
            </a:path>
            <a:path w="262255" h="260350">
              <a:moveTo>
                <a:pt x="259393" y="184675"/>
              </a:moveTo>
              <a:lnTo>
                <a:pt x="257525" y="185475"/>
              </a:lnTo>
              <a:lnTo>
                <a:pt x="254589" y="186543"/>
              </a:lnTo>
              <a:lnTo>
                <a:pt x="258926" y="186543"/>
              </a:lnTo>
              <a:lnTo>
                <a:pt x="259393" y="184675"/>
              </a:lnTo>
              <a:close/>
            </a:path>
            <a:path w="262255" h="260350">
              <a:moveTo>
                <a:pt x="256618" y="169167"/>
              </a:moveTo>
              <a:lnTo>
                <a:pt x="215314" y="169167"/>
              </a:lnTo>
              <a:lnTo>
                <a:pt x="236342" y="169763"/>
              </a:lnTo>
              <a:lnTo>
                <a:pt x="253618" y="173412"/>
              </a:lnTo>
              <a:lnTo>
                <a:pt x="260460" y="181739"/>
              </a:lnTo>
              <a:lnTo>
                <a:pt x="261261" y="179871"/>
              </a:lnTo>
              <a:lnTo>
                <a:pt x="262071" y="179071"/>
              </a:lnTo>
              <a:lnTo>
                <a:pt x="262071" y="177202"/>
              </a:lnTo>
              <a:lnTo>
                <a:pt x="258813" y="170351"/>
              </a:lnTo>
              <a:lnTo>
                <a:pt x="256618" y="169167"/>
              </a:lnTo>
              <a:close/>
            </a:path>
            <a:path w="262255" h="260350">
              <a:moveTo>
                <a:pt x="217495" y="161457"/>
              </a:moveTo>
              <a:lnTo>
                <a:pt x="210352" y="161636"/>
              </a:lnTo>
              <a:lnTo>
                <a:pt x="202584" y="162091"/>
              </a:lnTo>
              <a:lnTo>
                <a:pt x="185471" y="163325"/>
              </a:lnTo>
              <a:lnTo>
                <a:pt x="239732" y="163325"/>
              </a:lnTo>
              <a:lnTo>
                <a:pt x="235604" y="162454"/>
              </a:lnTo>
              <a:lnTo>
                <a:pt x="217495" y="161457"/>
              </a:lnTo>
              <a:close/>
            </a:path>
            <a:path w="262255" h="260350">
              <a:moveTo>
                <a:pt x="124893" y="21883"/>
              </a:moveTo>
              <a:lnTo>
                <a:pt x="123454" y="29764"/>
              </a:lnTo>
              <a:lnTo>
                <a:pt x="121861" y="39463"/>
              </a:lnTo>
              <a:lnTo>
                <a:pt x="119676" y="52431"/>
              </a:lnTo>
              <a:lnTo>
                <a:pt x="117206" y="65792"/>
              </a:lnTo>
              <a:lnTo>
                <a:pt x="116834" y="67318"/>
              </a:lnTo>
              <a:lnTo>
                <a:pt x="116887" y="67518"/>
              </a:lnTo>
              <a:lnTo>
                <a:pt x="122284" y="67518"/>
              </a:lnTo>
              <a:lnTo>
                <a:pt x="122528" y="65792"/>
              </a:lnTo>
              <a:lnTo>
                <a:pt x="123562" y="53107"/>
              </a:lnTo>
              <a:lnTo>
                <a:pt x="123617" y="52431"/>
              </a:lnTo>
              <a:lnTo>
                <a:pt x="123725" y="51105"/>
              </a:lnTo>
              <a:lnTo>
                <a:pt x="124225" y="39897"/>
              </a:lnTo>
              <a:lnTo>
                <a:pt x="124244" y="39463"/>
              </a:lnTo>
              <a:lnTo>
                <a:pt x="124371" y="36619"/>
              </a:lnTo>
              <a:lnTo>
                <a:pt x="124496" y="33104"/>
              </a:lnTo>
              <a:lnTo>
                <a:pt x="124614" y="29764"/>
              </a:lnTo>
              <a:lnTo>
                <a:pt x="124704" y="27220"/>
              </a:lnTo>
              <a:lnTo>
                <a:pt x="124808" y="24285"/>
              </a:lnTo>
              <a:lnTo>
                <a:pt x="124893" y="21883"/>
              </a:lnTo>
              <a:close/>
            </a:path>
            <a:path w="262255" h="260350">
              <a:moveTo>
                <a:pt x="122319" y="1601"/>
              </a:moveTo>
              <a:lnTo>
                <a:pt x="115819" y="1601"/>
              </a:lnTo>
              <a:lnTo>
                <a:pt x="119596" y="3502"/>
              </a:lnTo>
              <a:lnTo>
                <a:pt x="124092" y="7205"/>
              </a:lnTo>
              <a:lnTo>
                <a:pt x="124893" y="17079"/>
              </a:lnTo>
              <a:lnTo>
                <a:pt x="125893" y="7205"/>
              </a:lnTo>
              <a:lnTo>
                <a:pt x="123692" y="2134"/>
              </a:lnTo>
              <a:lnTo>
                <a:pt x="122319" y="1601"/>
              </a:lnTo>
              <a:close/>
            </a:path>
          </a:pathLst>
        </a:custGeom>
        <a:solidFill>
          <a:srgbClr val="FFD8D8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3"/>
  <sheetViews>
    <sheetView tabSelected="1" zoomScale="120" zoomScaleNormal="120" workbookViewId="0">
      <selection activeCell="R141" sqref="R141"/>
    </sheetView>
  </sheetViews>
  <sheetFormatPr defaultRowHeight="12.75" x14ac:dyDescent="0.2"/>
  <cols>
    <col min="1" max="1" width="7.5" customWidth="1"/>
    <col min="2" max="2" width="11.33203125" customWidth="1"/>
    <col min="3" max="3" width="48.1640625" customWidth="1"/>
    <col min="4" max="4" width="8.5" customWidth="1"/>
    <col min="5" max="6" width="10" customWidth="1"/>
    <col min="7" max="7" width="12.6640625" customWidth="1"/>
    <col min="8" max="8" width="9.33203125" customWidth="1"/>
    <col min="9" max="9" width="7.83203125" customWidth="1"/>
    <col min="10" max="10" width="8.83203125" customWidth="1"/>
    <col min="11" max="11" width="9.5" customWidth="1"/>
    <col min="12" max="12" width="6" customWidth="1"/>
    <col min="13" max="13" width="11.5" customWidth="1"/>
  </cols>
  <sheetData>
    <row r="1" spans="1:15" ht="15.75" x14ac:dyDescent="0.2">
      <c r="A1" s="160" t="s">
        <v>399</v>
      </c>
    </row>
    <row r="2" spans="1:15" ht="15" x14ac:dyDescent="0.2">
      <c r="A2" s="161" t="s">
        <v>400</v>
      </c>
      <c r="D2" s="162" t="s">
        <v>401</v>
      </c>
    </row>
    <row r="3" spans="1:15" x14ac:dyDescent="0.2">
      <c r="A3" s="163" t="s">
        <v>402</v>
      </c>
      <c r="D3" s="162" t="s">
        <v>403</v>
      </c>
    </row>
    <row r="4" spans="1:15" ht="23.25" customHeight="1" x14ac:dyDescent="0.2">
      <c r="A4" s="56"/>
      <c r="B4" s="57"/>
      <c r="C4" s="58"/>
      <c r="D4" s="2"/>
      <c r="E4" s="3"/>
      <c r="F4" s="65" t="s">
        <v>0</v>
      </c>
      <c r="G4" s="65"/>
      <c r="H4" s="65"/>
      <c r="I4" s="65"/>
      <c r="J4" s="65"/>
      <c r="K4" s="65"/>
      <c r="L4" s="65"/>
      <c r="M4" s="66"/>
    </row>
    <row r="5" spans="1:15" ht="15.6" customHeight="1" x14ac:dyDescent="0.2">
      <c r="A5" s="59"/>
      <c r="B5" s="60"/>
      <c r="C5" s="61"/>
      <c r="D5" s="4"/>
      <c r="E5" s="67" t="s">
        <v>1</v>
      </c>
      <c r="F5" s="67"/>
      <c r="G5" s="5"/>
      <c r="H5" s="5"/>
      <c r="I5" s="5"/>
      <c r="J5" s="5"/>
      <c r="K5" s="5"/>
      <c r="L5" s="68"/>
      <c r="M5" s="69"/>
    </row>
    <row r="6" spans="1:15" ht="19.7" customHeight="1" x14ac:dyDescent="0.2">
      <c r="A6" s="59"/>
      <c r="B6" s="60"/>
      <c r="C6" s="61"/>
      <c r="D6" s="6"/>
      <c r="E6" s="70" t="s">
        <v>2</v>
      </c>
      <c r="F6" s="70"/>
      <c r="G6" s="7"/>
      <c r="H6" s="7"/>
      <c r="I6" s="7"/>
      <c r="J6" s="7"/>
      <c r="K6" s="7"/>
      <c r="L6" s="71"/>
      <c r="M6" s="72"/>
    </row>
    <row r="7" spans="1:15" ht="9" customHeight="1" x14ac:dyDescent="0.2">
      <c r="A7" s="62"/>
      <c r="B7" s="63"/>
      <c r="C7" s="64"/>
      <c r="D7" s="73" t="s">
        <v>3</v>
      </c>
      <c r="E7" s="74"/>
      <c r="F7" s="74"/>
      <c r="G7" s="74"/>
      <c r="H7" s="74"/>
      <c r="I7" s="74"/>
      <c r="J7" s="74"/>
      <c r="K7" s="74"/>
      <c r="L7" s="74"/>
      <c r="M7" s="75"/>
    </row>
    <row r="8" spans="1:15" ht="8.4499999999999993" customHeight="1" x14ac:dyDescent="0.2">
      <c r="A8" s="76" t="s">
        <v>4</v>
      </c>
      <c r="B8" s="8"/>
      <c r="C8" s="78" t="s">
        <v>5</v>
      </c>
      <c r="D8" s="80" t="s">
        <v>6</v>
      </c>
      <c r="E8" s="80" t="s">
        <v>7</v>
      </c>
      <c r="F8" s="82" t="s">
        <v>8</v>
      </c>
      <c r="G8" s="82" t="s">
        <v>9</v>
      </c>
      <c r="H8" s="84" t="s">
        <v>326</v>
      </c>
      <c r="I8" s="86" t="s">
        <v>327</v>
      </c>
      <c r="J8" s="86" t="s">
        <v>328</v>
      </c>
      <c r="K8" s="84" t="s">
        <v>329</v>
      </c>
      <c r="L8" s="88" t="s">
        <v>348</v>
      </c>
      <c r="M8" s="89"/>
    </row>
    <row r="9" spans="1:15" ht="15.2" customHeight="1" x14ac:dyDescent="0.2">
      <c r="A9" s="77"/>
      <c r="B9" s="9"/>
      <c r="C9" s="79"/>
      <c r="D9" s="81"/>
      <c r="E9" s="81"/>
      <c r="F9" s="83"/>
      <c r="G9" s="83"/>
      <c r="H9" s="85"/>
      <c r="I9" s="87"/>
      <c r="J9" s="87"/>
      <c r="K9" s="85"/>
      <c r="L9" s="90"/>
      <c r="M9" s="223"/>
      <c r="N9" s="240" t="s">
        <v>467</v>
      </c>
      <c r="O9" s="240" t="s">
        <v>468</v>
      </c>
    </row>
    <row r="10" spans="1:15" ht="24.75" customHeight="1" x14ac:dyDescent="0.15">
      <c r="A10" s="10">
        <v>1</v>
      </c>
      <c r="B10" s="11" t="s">
        <v>10</v>
      </c>
      <c r="C10" s="12" t="s">
        <v>11</v>
      </c>
      <c r="D10" s="13"/>
      <c r="E10" s="13"/>
      <c r="F10" s="13"/>
      <c r="G10" s="13"/>
      <c r="H10" s="14"/>
      <c r="I10" s="14"/>
      <c r="J10" s="14"/>
      <c r="K10" s="14"/>
      <c r="L10" s="15"/>
      <c r="M10" s="224">
        <v>397974.15</v>
      </c>
      <c r="N10" s="224">
        <f>M10*0.7</f>
        <v>278581.90499999997</v>
      </c>
      <c r="O10" s="224">
        <f>M10*0.3</f>
        <v>119392.245</v>
      </c>
    </row>
    <row r="11" spans="1:15" ht="9" customHeight="1" x14ac:dyDescent="0.2">
      <c r="A11" s="16" t="s">
        <v>12</v>
      </c>
      <c r="B11" s="17"/>
      <c r="C11" s="18" t="s">
        <v>13</v>
      </c>
      <c r="D11" s="17"/>
      <c r="E11" s="17"/>
      <c r="F11" s="17"/>
      <c r="G11" s="17"/>
      <c r="H11" s="19"/>
      <c r="I11" s="19"/>
      <c r="J11" s="19"/>
      <c r="K11" s="19"/>
      <c r="L11" s="20"/>
      <c r="M11" s="225">
        <v>1613.31</v>
      </c>
      <c r="N11" s="225">
        <f>M11*0.7</f>
        <v>1129.3169999999998</v>
      </c>
      <c r="O11" s="225">
        <f>M11*0.3</f>
        <v>483.99299999999994</v>
      </c>
    </row>
    <row r="12" spans="1:15" ht="25.35" customHeight="1" x14ac:dyDescent="0.2">
      <c r="A12" s="21" t="s">
        <v>14</v>
      </c>
      <c r="B12" s="21" t="s">
        <v>15</v>
      </c>
      <c r="C12" s="22" t="s">
        <v>16</v>
      </c>
      <c r="D12" s="23" t="s">
        <v>17</v>
      </c>
      <c r="E12" s="24">
        <v>12</v>
      </c>
      <c r="F12" s="25" t="s">
        <v>18</v>
      </c>
      <c r="G12" s="24">
        <v>42.34</v>
      </c>
      <c r="H12" s="26">
        <v>105.86</v>
      </c>
      <c r="I12" s="26">
        <v>80.67</v>
      </c>
      <c r="J12" s="26">
        <v>53.78</v>
      </c>
      <c r="K12" s="26">
        <v>134.44</v>
      </c>
      <c r="L12" s="112">
        <f>M11</f>
        <v>1613.31</v>
      </c>
      <c r="M12" s="226"/>
      <c r="N12" s="26">
        <f>L12*0.7</f>
        <v>1129.3169999999998</v>
      </c>
      <c r="O12" s="26">
        <f>L12*0.3</f>
        <v>483.99299999999994</v>
      </c>
    </row>
    <row r="13" spans="1:15" ht="9" customHeight="1" x14ac:dyDescent="0.2">
      <c r="A13" s="16" t="s">
        <v>19</v>
      </c>
      <c r="B13" s="17"/>
      <c r="C13" s="18" t="s">
        <v>20</v>
      </c>
      <c r="D13" s="17"/>
      <c r="E13" s="17"/>
      <c r="F13" s="17"/>
      <c r="G13" s="17"/>
      <c r="H13" s="19"/>
      <c r="I13" s="19"/>
      <c r="J13" s="19"/>
      <c r="K13" s="19"/>
      <c r="L13" s="99">
        <f>SUM(L14:M22)</f>
        <v>99329.811000000002</v>
      </c>
      <c r="M13" s="227"/>
      <c r="N13" s="225">
        <f t="shared" ref="N13:N17" si="0">L13*0.7</f>
        <v>69530.867700000003</v>
      </c>
      <c r="O13" s="225">
        <f t="shared" ref="O13:O17" si="1">L13*0.3</f>
        <v>29798.943299999999</v>
      </c>
    </row>
    <row r="14" spans="1:15" ht="19.7" customHeight="1" x14ac:dyDescent="0.2">
      <c r="A14" s="21" t="s">
        <v>21</v>
      </c>
      <c r="B14" s="21" t="s">
        <v>22</v>
      </c>
      <c r="C14" s="22" t="s">
        <v>23</v>
      </c>
      <c r="D14" s="27" t="s">
        <v>24</v>
      </c>
      <c r="E14" s="24">
        <v>33.090000000000003</v>
      </c>
      <c r="F14" s="24">
        <v>2.09</v>
      </c>
      <c r="G14" s="24">
        <v>1.4</v>
      </c>
      <c r="H14" s="26">
        <v>3.49</v>
      </c>
      <c r="I14" s="26">
        <v>2.66</v>
      </c>
      <c r="J14" s="26">
        <v>1.77</v>
      </c>
      <c r="K14" s="26">
        <v>4.43</v>
      </c>
      <c r="L14" s="91">
        <f>K14*E14</f>
        <v>146.58870000000002</v>
      </c>
      <c r="M14" s="228"/>
      <c r="N14" s="26">
        <f t="shared" si="0"/>
        <v>102.61209000000001</v>
      </c>
      <c r="O14" s="26">
        <f t="shared" si="1"/>
        <v>43.976610000000001</v>
      </c>
    </row>
    <row r="15" spans="1:15" ht="19.7" customHeight="1" x14ac:dyDescent="0.2">
      <c r="A15" s="21" t="s">
        <v>25</v>
      </c>
      <c r="B15" s="21" t="s">
        <v>26</v>
      </c>
      <c r="C15" s="22" t="s">
        <v>27</v>
      </c>
      <c r="D15" s="27" t="s">
        <v>28</v>
      </c>
      <c r="E15" s="24">
        <v>226</v>
      </c>
      <c r="F15" s="24">
        <v>2.66</v>
      </c>
      <c r="G15" s="24">
        <v>1.78</v>
      </c>
      <c r="H15" s="26">
        <v>4.4400000000000004</v>
      </c>
      <c r="I15" s="26">
        <v>3.38</v>
      </c>
      <c r="J15" s="26">
        <v>2.2599999999999998</v>
      </c>
      <c r="K15" s="26">
        <v>5.64</v>
      </c>
      <c r="L15" s="91">
        <f t="shared" ref="L15:L23" si="2">K15*E15</f>
        <v>1274.6399999999999</v>
      </c>
      <c r="M15" s="228"/>
      <c r="N15" s="26">
        <f t="shared" si="0"/>
        <v>892.24799999999982</v>
      </c>
      <c r="O15" s="26">
        <f t="shared" si="1"/>
        <v>382.39199999999994</v>
      </c>
    </row>
    <row r="16" spans="1:15" ht="36" customHeight="1" x14ac:dyDescent="0.15">
      <c r="A16" s="21" t="s">
        <v>29</v>
      </c>
      <c r="B16" s="21" t="s">
        <v>30</v>
      </c>
      <c r="C16" s="22" t="s">
        <v>31</v>
      </c>
      <c r="D16" s="27" t="s">
        <v>32</v>
      </c>
      <c r="E16" s="31">
        <v>33.090000000000003</v>
      </c>
      <c r="F16" s="31">
        <v>26.44</v>
      </c>
      <c r="G16" s="31">
        <v>17.63</v>
      </c>
      <c r="H16" s="32">
        <v>44.07</v>
      </c>
      <c r="I16" s="32">
        <v>33.58</v>
      </c>
      <c r="J16" s="32">
        <v>22.39</v>
      </c>
      <c r="K16" s="32">
        <v>55.97</v>
      </c>
      <c r="L16" s="91">
        <f t="shared" si="2"/>
        <v>1852.0473000000002</v>
      </c>
      <c r="M16" s="228"/>
      <c r="N16" s="26">
        <f t="shared" si="0"/>
        <v>1296.4331099999999</v>
      </c>
      <c r="O16" s="26">
        <f t="shared" si="1"/>
        <v>555.61419000000001</v>
      </c>
    </row>
    <row r="17" spans="1:15" ht="16.350000000000001" customHeight="1" x14ac:dyDescent="0.2">
      <c r="A17" s="33" t="s">
        <v>33</v>
      </c>
      <c r="B17" s="33" t="s">
        <v>34</v>
      </c>
      <c r="C17" s="22" t="s">
        <v>35</v>
      </c>
      <c r="D17" s="27" t="s">
        <v>28</v>
      </c>
      <c r="E17" s="28">
        <v>226</v>
      </c>
      <c r="F17" s="28">
        <v>40.520000000000003</v>
      </c>
      <c r="G17" s="28">
        <v>27.02</v>
      </c>
      <c r="H17" s="30">
        <v>67.540000000000006</v>
      </c>
      <c r="I17" s="30">
        <v>51.47</v>
      </c>
      <c r="J17" s="30">
        <v>34.31</v>
      </c>
      <c r="K17" s="30">
        <v>85.78</v>
      </c>
      <c r="L17" s="91">
        <f t="shared" si="2"/>
        <v>19386.28</v>
      </c>
      <c r="M17" s="228"/>
      <c r="N17" s="26">
        <f t="shared" si="0"/>
        <v>13570.395999999999</v>
      </c>
      <c r="O17" s="26">
        <f t="shared" si="1"/>
        <v>5815.8839999999991</v>
      </c>
    </row>
    <row r="18" spans="1:15" ht="16.350000000000001" customHeight="1" x14ac:dyDescent="0.2">
      <c r="A18" s="33" t="s">
        <v>36</v>
      </c>
      <c r="B18" s="33" t="s">
        <v>37</v>
      </c>
      <c r="C18" s="22" t="s">
        <v>38</v>
      </c>
      <c r="D18" s="27" t="s">
        <v>28</v>
      </c>
      <c r="E18" s="28">
        <v>30</v>
      </c>
      <c r="F18" s="28">
        <v>18.77</v>
      </c>
      <c r="G18" s="28">
        <v>12.51</v>
      </c>
      <c r="H18" s="30">
        <v>31.28</v>
      </c>
      <c r="I18" s="30">
        <v>23.84</v>
      </c>
      <c r="J18" s="30">
        <v>15.89</v>
      </c>
      <c r="K18" s="30">
        <v>39.729999999999997</v>
      </c>
      <c r="L18" s="91">
        <f t="shared" si="2"/>
        <v>1191.8999999999999</v>
      </c>
      <c r="M18" s="228"/>
      <c r="N18" s="26">
        <f t="shared" ref="N18:N81" si="3">L18*0.7</f>
        <v>834.32999999999981</v>
      </c>
      <c r="O18" s="26">
        <f t="shared" ref="O18:O81" si="4">L18*0.3</f>
        <v>357.56999999999994</v>
      </c>
    </row>
    <row r="19" spans="1:15" ht="63" customHeight="1" x14ac:dyDescent="0.15">
      <c r="A19" s="21" t="s">
        <v>39</v>
      </c>
      <c r="B19" s="21" t="s">
        <v>40</v>
      </c>
      <c r="C19" s="1" t="s">
        <v>41</v>
      </c>
      <c r="D19" s="23" t="s">
        <v>42</v>
      </c>
      <c r="E19" s="31">
        <v>30</v>
      </c>
      <c r="F19" s="1"/>
      <c r="G19" s="31">
        <v>13.2</v>
      </c>
      <c r="H19" s="32">
        <v>33</v>
      </c>
      <c r="I19" s="32">
        <v>25.15</v>
      </c>
      <c r="J19" s="32">
        <v>16.760000000000002</v>
      </c>
      <c r="K19" s="32">
        <v>41.91</v>
      </c>
      <c r="L19" s="91">
        <f t="shared" si="2"/>
        <v>1257.3</v>
      </c>
      <c r="M19" s="228"/>
      <c r="N19" s="26">
        <f t="shared" si="3"/>
        <v>880.1099999999999</v>
      </c>
      <c r="O19" s="26">
        <f t="shared" si="4"/>
        <v>377.19</v>
      </c>
    </row>
    <row r="20" spans="1:15" ht="40.35" customHeight="1" x14ac:dyDescent="0.15">
      <c r="A20" s="21" t="s">
        <v>43</v>
      </c>
      <c r="B20" s="21" t="s">
        <v>44</v>
      </c>
      <c r="C20" s="1" t="s">
        <v>45</v>
      </c>
      <c r="D20" s="27" t="s">
        <v>32</v>
      </c>
      <c r="E20" s="31">
        <v>601</v>
      </c>
      <c r="F20" s="31">
        <v>56.3</v>
      </c>
      <c r="G20" s="31">
        <v>37.54</v>
      </c>
      <c r="H20" s="32">
        <v>93.84</v>
      </c>
      <c r="I20" s="32">
        <v>71.510000000000005</v>
      </c>
      <c r="J20" s="32">
        <v>47.67</v>
      </c>
      <c r="K20" s="32">
        <v>119.18</v>
      </c>
      <c r="L20" s="91">
        <f t="shared" si="2"/>
        <v>71627.180000000008</v>
      </c>
      <c r="M20" s="228"/>
      <c r="N20" s="26">
        <f t="shared" si="3"/>
        <v>50139.026000000005</v>
      </c>
      <c r="O20" s="26">
        <f t="shared" si="4"/>
        <v>21488.154000000002</v>
      </c>
    </row>
    <row r="21" spans="1:15" ht="27" customHeight="1" x14ac:dyDescent="0.15">
      <c r="A21" s="33" t="s">
        <v>46</v>
      </c>
      <c r="B21" s="33" t="s">
        <v>47</v>
      </c>
      <c r="C21" s="22" t="s">
        <v>48</v>
      </c>
      <c r="D21" s="23" t="s">
        <v>32</v>
      </c>
      <c r="E21" s="31">
        <v>601</v>
      </c>
      <c r="F21" s="31">
        <v>2.0099999999999998</v>
      </c>
      <c r="G21" s="31">
        <v>1.34</v>
      </c>
      <c r="H21" s="32">
        <v>3.35</v>
      </c>
      <c r="I21" s="32">
        <v>2.5499999999999998</v>
      </c>
      <c r="J21" s="32">
        <v>1.7</v>
      </c>
      <c r="K21" s="32">
        <v>4.25</v>
      </c>
      <c r="L21" s="91">
        <f t="shared" si="2"/>
        <v>2554.25</v>
      </c>
      <c r="M21" s="228"/>
      <c r="N21" s="26">
        <f t="shared" si="3"/>
        <v>1787.9749999999999</v>
      </c>
      <c r="O21" s="26">
        <f t="shared" si="4"/>
        <v>766.27499999999998</v>
      </c>
    </row>
    <row r="22" spans="1:15" ht="21" customHeight="1" x14ac:dyDescent="0.2">
      <c r="A22" s="34">
        <v>40180</v>
      </c>
      <c r="B22" s="21" t="s">
        <v>49</v>
      </c>
      <c r="C22" s="22" t="s">
        <v>50</v>
      </c>
      <c r="D22" s="27" t="s">
        <v>32</v>
      </c>
      <c r="E22" s="24">
        <v>15.85</v>
      </c>
      <c r="F22" s="24">
        <v>1.18</v>
      </c>
      <c r="G22" s="24">
        <v>0.79</v>
      </c>
      <c r="H22" s="26">
        <v>1.97</v>
      </c>
      <c r="I22" s="26">
        <v>1.5</v>
      </c>
      <c r="J22" s="26">
        <v>1</v>
      </c>
      <c r="K22" s="26">
        <v>2.5</v>
      </c>
      <c r="L22" s="91">
        <f t="shared" si="2"/>
        <v>39.625</v>
      </c>
      <c r="M22" s="228"/>
      <c r="N22" s="26">
        <f t="shared" si="3"/>
        <v>27.737499999999997</v>
      </c>
      <c r="O22" s="26">
        <f t="shared" si="4"/>
        <v>11.887499999999999</v>
      </c>
    </row>
    <row r="23" spans="1:15" ht="9" customHeight="1" x14ac:dyDescent="0.2">
      <c r="A23" s="16" t="s">
        <v>51</v>
      </c>
      <c r="B23" s="17"/>
      <c r="C23" s="35" t="s">
        <v>52</v>
      </c>
      <c r="D23" s="36"/>
      <c r="E23" s="36"/>
      <c r="F23" s="36"/>
      <c r="G23" s="36"/>
      <c r="H23" s="37"/>
      <c r="I23" s="37"/>
      <c r="J23" s="37"/>
      <c r="K23" s="37"/>
      <c r="L23" s="118">
        <f>L26+L24</f>
        <v>24676.208000000002</v>
      </c>
      <c r="M23" s="229"/>
      <c r="N23" s="225">
        <f t="shared" si="3"/>
        <v>17273.345600000001</v>
      </c>
      <c r="O23" s="225">
        <f t="shared" si="4"/>
        <v>7402.8624</v>
      </c>
    </row>
    <row r="24" spans="1:15" ht="9" customHeight="1" x14ac:dyDescent="0.2">
      <c r="A24" s="16" t="s">
        <v>53</v>
      </c>
      <c r="B24" s="17"/>
      <c r="C24" s="35" t="s">
        <v>54</v>
      </c>
      <c r="D24" s="36"/>
      <c r="E24" s="36"/>
      <c r="F24" s="36"/>
      <c r="G24" s="36"/>
      <c r="H24" s="37"/>
      <c r="I24" s="37"/>
      <c r="J24" s="37"/>
      <c r="K24" s="37"/>
      <c r="L24" s="92">
        <f>L25</f>
        <v>395.77050000000003</v>
      </c>
      <c r="M24" s="230"/>
      <c r="N24" s="225">
        <f t="shared" si="3"/>
        <v>277.03935000000001</v>
      </c>
      <c r="O24" s="225">
        <f t="shared" si="4"/>
        <v>118.73115</v>
      </c>
    </row>
    <row r="25" spans="1:15" ht="18" customHeight="1" x14ac:dyDescent="0.2">
      <c r="A25" s="33" t="s">
        <v>55</v>
      </c>
      <c r="B25" s="33" t="s">
        <v>56</v>
      </c>
      <c r="C25" s="22" t="s">
        <v>57</v>
      </c>
      <c r="D25" s="27" t="s">
        <v>58</v>
      </c>
      <c r="E25" s="24">
        <v>5.55</v>
      </c>
      <c r="F25" s="24">
        <v>33.69</v>
      </c>
      <c r="G25" s="24">
        <v>22.46</v>
      </c>
      <c r="H25" s="26">
        <v>56.15</v>
      </c>
      <c r="I25" s="26">
        <v>42.79</v>
      </c>
      <c r="J25" s="26">
        <v>28.52</v>
      </c>
      <c r="K25" s="26">
        <v>71.31</v>
      </c>
      <c r="L25" s="91">
        <f>K25*E25</f>
        <v>395.77050000000003</v>
      </c>
      <c r="M25" s="228"/>
      <c r="N25" s="26">
        <f t="shared" si="3"/>
        <v>277.03935000000001</v>
      </c>
      <c r="O25" s="26">
        <f t="shared" si="4"/>
        <v>118.73115</v>
      </c>
    </row>
    <row r="26" spans="1:15" ht="9" customHeight="1" x14ac:dyDescent="0.2">
      <c r="A26" s="16" t="s">
        <v>59</v>
      </c>
      <c r="B26" s="17"/>
      <c r="C26" s="35" t="s">
        <v>60</v>
      </c>
      <c r="D26" s="36"/>
      <c r="E26" s="36"/>
      <c r="F26" s="36"/>
      <c r="G26" s="36"/>
      <c r="H26" s="37"/>
      <c r="I26" s="37"/>
      <c r="J26" s="37"/>
      <c r="K26" s="37"/>
      <c r="L26" s="104">
        <f>SUM(L27:M32)</f>
        <v>24280.437500000004</v>
      </c>
      <c r="M26" s="231"/>
      <c r="N26" s="225">
        <f t="shared" si="3"/>
        <v>16996.306250000001</v>
      </c>
      <c r="O26" s="225">
        <f t="shared" si="4"/>
        <v>7284.1312500000013</v>
      </c>
    </row>
    <row r="27" spans="1:15" ht="24.75" x14ac:dyDescent="0.15">
      <c r="A27" s="21" t="s">
        <v>313</v>
      </c>
      <c r="B27" s="21" t="s">
        <v>317</v>
      </c>
      <c r="C27" s="22" t="s">
        <v>318</v>
      </c>
      <c r="D27" s="27" t="s">
        <v>32</v>
      </c>
      <c r="E27" s="31">
        <v>14.15</v>
      </c>
      <c r="F27" s="31">
        <v>76.87</v>
      </c>
      <c r="G27" s="31">
        <v>51.25</v>
      </c>
      <c r="H27" s="32">
        <v>128.12</v>
      </c>
      <c r="I27" s="38">
        <v>97.63</v>
      </c>
      <c r="J27" s="32">
        <v>65.08</v>
      </c>
      <c r="K27" s="100">
        <v>162.71</v>
      </c>
      <c r="L27" s="105">
        <f>K27*E27</f>
        <v>2302.3465000000001</v>
      </c>
      <c r="M27" s="232"/>
      <c r="N27" s="26">
        <f t="shared" si="3"/>
        <v>1611.64255</v>
      </c>
      <c r="O27" s="26">
        <f t="shared" si="4"/>
        <v>690.70394999999996</v>
      </c>
    </row>
    <row r="28" spans="1:15" ht="34.5" customHeight="1" x14ac:dyDescent="0.2">
      <c r="A28" s="21" t="s">
        <v>314</v>
      </c>
      <c r="B28" s="21" t="s">
        <v>319</v>
      </c>
      <c r="C28" s="22" t="s">
        <v>322</v>
      </c>
      <c r="D28" s="27" t="s">
        <v>24</v>
      </c>
      <c r="E28" s="24">
        <v>52.7</v>
      </c>
      <c r="F28" s="24">
        <v>107.57</v>
      </c>
      <c r="G28" s="24">
        <v>71.709999999999994</v>
      </c>
      <c r="H28" s="26">
        <v>179.28</v>
      </c>
      <c r="I28" s="40">
        <v>136.61000000000001</v>
      </c>
      <c r="J28" s="26">
        <v>91.07</v>
      </c>
      <c r="K28" s="101">
        <v>227.69</v>
      </c>
      <c r="L28" s="105">
        <f t="shared" ref="L28:L32" si="5">K28*E28</f>
        <v>11999.263000000001</v>
      </c>
      <c r="M28" s="232"/>
      <c r="N28" s="26">
        <f t="shared" si="3"/>
        <v>8399.4840999999997</v>
      </c>
      <c r="O28" s="26">
        <f t="shared" si="4"/>
        <v>3599.7789000000002</v>
      </c>
    </row>
    <row r="29" spans="1:15" ht="24.75" x14ac:dyDescent="0.15">
      <c r="A29" s="21" t="s">
        <v>315</v>
      </c>
      <c r="B29" s="21" t="s">
        <v>320</v>
      </c>
      <c r="C29" s="22" t="s">
        <v>324</v>
      </c>
      <c r="D29" s="23" t="s">
        <v>61</v>
      </c>
      <c r="E29" s="31">
        <v>2.15</v>
      </c>
      <c r="F29" s="31">
        <v>46.66</v>
      </c>
      <c r="G29" s="31">
        <v>31.1</v>
      </c>
      <c r="H29" s="32">
        <v>77.760000000000005</v>
      </c>
      <c r="I29" s="38">
        <v>59.25</v>
      </c>
      <c r="J29" s="32">
        <v>39.5</v>
      </c>
      <c r="K29" s="100">
        <v>98.76</v>
      </c>
      <c r="L29" s="105">
        <f t="shared" si="5"/>
        <v>212.334</v>
      </c>
      <c r="M29" s="232"/>
      <c r="N29" s="26">
        <f t="shared" si="3"/>
        <v>148.63379999999998</v>
      </c>
      <c r="O29" s="26">
        <f t="shared" si="4"/>
        <v>63.700199999999995</v>
      </c>
    </row>
    <row r="30" spans="1:15" ht="24.75" x14ac:dyDescent="0.15">
      <c r="A30" s="21" t="s">
        <v>316</v>
      </c>
      <c r="B30" s="21" t="s">
        <v>321</v>
      </c>
      <c r="C30" s="22" t="s">
        <v>325</v>
      </c>
      <c r="D30" s="27" t="s">
        <v>61</v>
      </c>
      <c r="E30" s="31">
        <v>3</v>
      </c>
      <c r="F30" s="31">
        <v>23.17</v>
      </c>
      <c r="G30" s="31">
        <v>15.44</v>
      </c>
      <c r="H30" s="32">
        <v>38.61</v>
      </c>
      <c r="I30" s="38">
        <v>29.42</v>
      </c>
      <c r="J30" s="32">
        <v>19.61</v>
      </c>
      <c r="K30" s="100">
        <v>49.03</v>
      </c>
      <c r="L30" s="105">
        <f t="shared" si="5"/>
        <v>147.09</v>
      </c>
      <c r="M30" s="232"/>
      <c r="N30" s="26">
        <f t="shared" si="3"/>
        <v>102.96299999999999</v>
      </c>
      <c r="O30" s="26">
        <f t="shared" si="4"/>
        <v>44.127000000000002</v>
      </c>
    </row>
    <row r="31" spans="1:15" ht="16.5" x14ac:dyDescent="0.15">
      <c r="A31" s="33" t="s">
        <v>62</v>
      </c>
      <c r="B31" s="33" t="s">
        <v>63</v>
      </c>
      <c r="C31" s="22" t="s">
        <v>64</v>
      </c>
      <c r="D31" s="23" t="s">
        <v>32</v>
      </c>
      <c r="E31" s="31">
        <v>7.52</v>
      </c>
      <c r="F31" s="31">
        <v>573.38</v>
      </c>
      <c r="G31" s="31">
        <v>382.25</v>
      </c>
      <c r="H31" s="32">
        <v>955.63</v>
      </c>
      <c r="I31" s="38">
        <v>728.19</v>
      </c>
      <c r="J31" s="32">
        <v>485.46</v>
      </c>
      <c r="K31" s="102">
        <v>1213.6500000000001</v>
      </c>
      <c r="L31" s="105">
        <f t="shared" si="5"/>
        <v>9126.648000000001</v>
      </c>
      <c r="M31" s="232"/>
      <c r="N31" s="26">
        <f t="shared" si="3"/>
        <v>6388.6536000000006</v>
      </c>
      <c r="O31" s="26">
        <f t="shared" si="4"/>
        <v>2737.9944</v>
      </c>
    </row>
    <row r="32" spans="1:15" x14ac:dyDescent="0.2">
      <c r="A32" s="33" t="s">
        <v>65</v>
      </c>
      <c r="B32" s="33" t="s">
        <v>66</v>
      </c>
      <c r="C32" s="22" t="s">
        <v>67</v>
      </c>
      <c r="D32" s="27" t="s">
        <v>32</v>
      </c>
      <c r="E32" s="28">
        <v>13.2</v>
      </c>
      <c r="F32" s="28">
        <v>17.63</v>
      </c>
      <c r="G32" s="28">
        <v>11.76</v>
      </c>
      <c r="H32" s="30">
        <v>29.39</v>
      </c>
      <c r="I32" s="43">
        <v>22.4</v>
      </c>
      <c r="J32" s="30">
        <v>14.93</v>
      </c>
      <c r="K32" s="103">
        <v>37.33</v>
      </c>
      <c r="L32" s="105">
        <f t="shared" si="5"/>
        <v>492.75599999999997</v>
      </c>
      <c r="M32" s="232"/>
      <c r="N32" s="26">
        <f t="shared" si="3"/>
        <v>344.92919999999998</v>
      </c>
      <c r="O32" s="26">
        <f t="shared" si="4"/>
        <v>147.82679999999999</v>
      </c>
    </row>
    <row r="33" spans="1:15" x14ac:dyDescent="0.2">
      <c r="A33" s="16" t="s">
        <v>68</v>
      </c>
      <c r="B33" s="17"/>
      <c r="C33" s="35" t="s">
        <v>323</v>
      </c>
      <c r="D33" s="36"/>
      <c r="E33" s="36"/>
      <c r="F33" s="36"/>
      <c r="G33" s="36"/>
      <c r="H33" s="37"/>
      <c r="I33" s="37"/>
      <c r="J33" s="37"/>
      <c r="K33" s="108"/>
      <c r="L33" s="107">
        <f>L34</f>
        <v>29183.598600000001</v>
      </c>
      <c r="M33" s="233"/>
      <c r="N33" s="225">
        <f t="shared" si="3"/>
        <v>20428.51902</v>
      </c>
      <c r="O33" s="225">
        <f t="shared" si="4"/>
        <v>8755.0795799999996</v>
      </c>
    </row>
    <row r="34" spans="1:15" x14ac:dyDescent="0.2">
      <c r="A34" s="16" t="s">
        <v>69</v>
      </c>
      <c r="B34" s="17"/>
      <c r="C34" s="35" t="s">
        <v>70</v>
      </c>
      <c r="D34" s="36"/>
      <c r="E34" s="36"/>
      <c r="F34" s="36"/>
      <c r="G34" s="36"/>
      <c r="H34" s="37"/>
      <c r="I34" s="37"/>
      <c r="J34" s="37"/>
      <c r="K34" s="108"/>
      <c r="L34" s="107">
        <f>L35</f>
        <v>29183.598600000001</v>
      </c>
      <c r="M34" s="233"/>
      <c r="N34" s="225">
        <f t="shared" si="3"/>
        <v>20428.51902</v>
      </c>
      <c r="O34" s="225">
        <f t="shared" si="4"/>
        <v>8755.0795799999996</v>
      </c>
    </row>
    <row r="35" spans="1:15" ht="41.25" x14ac:dyDescent="0.15">
      <c r="A35" s="45" t="s">
        <v>71</v>
      </c>
      <c r="B35" s="45" t="s">
        <v>72</v>
      </c>
      <c r="C35" s="1" t="s">
        <v>73</v>
      </c>
      <c r="D35" s="27" t="s">
        <v>32</v>
      </c>
      <c r="E35" s="24">
        <v>526.97</v>
      </c>
      <c r="F35" s="24">
        <v>26.17</v>
      </c>
      <c r="G35" s="24">
        <v>17.440000000000001</v>
      </c>
      <c r="H35" s="26">
        <v>43.61</v>
      </c>
      <c r="I35" s="26">
        <v>33.229999999999997</v>
      </c>
      <c r="J35" s="26">
        <v>22.15</v>
      </c>
      <c r="K35" s="101">
        <v>55.38</v>
      </c>
      <c r="L35" s="105">
        <f>K35*E35</f>
        <v>29183.598600000001</v>
      </c>
      <c r="M35" s="232"/>
      <c r="N35" s="26">
        <f t="shared" si="3"/>
        <v>20428.51902</v>
      </c>
      <c r="O35" s="26">
        <f t="shared" si="4"/>
        <v>8755.0795799999996</v>
      </c>
    </row>
    <row r="36" spans="1:15" x14ac:dyDescent="0.2">
      <c r="A36" s="16" t="s">
        <v>74</v>
      </c>
      <c r="B36" s="17"/>
      <c r="C36" s="35" t="s">
        <v>75</v>
      </c>
      <c r="D36" s="36"/>
      <c r="E36" s="36"/>
      <c r="F36" s="36"/>
      <c r="G36" s="36"/>
      <c r="H36" s="37"/>
      <c r="I36" s="37"/>
      <c r="J36" s="37"/>
      <c r="K36" s="108"/>
      <c r="L36" s="107">
        <f>SUM(L37:M42)</f>
        <v>123399.7889</v>
      </c>
      <c r="M36" s="233"/>
      <c r="N36" s="26">
        <f t="shared" si="3"/>
        <v>86379.85222999999</v>
      </c>
      <c r="O36" s="26">
        <f t="shared" si="4"/>
        <v>37019.936669999996</v>
      </c>
    </row>
    <row r="37" spans="1:15" ht="24.75" x14ac:dyDescent="0.15">
      <c r="A37" s="21" t="s">
        <v>76</v>
      </c>
      <c r="B37" s="21" t="s">
        <v>77</v>
      </c>
      <c r="C37" s="1" t="s">
        <v>78</v>
      </c>
      <c r="D37" s="27" t="s">
        <v>32</v>
      </c>
      <c r="E37" s="31">
        <v>174.89</v>
      </c>
      <c r="F37" s="31">
        <v>39.93</v>
      </c>
      <c r="G37" s="31">
        <v>26.62</v>
      </c>
      <c r="H37" s="32">
        <f>G37+F37</f>
        <v>66.55</v>
      </c>
      <c r="I37" s="26">
        <v>50.71</v>
      </c>
      <c r="J37" s="32">
        <f>K37-I37</f>
        <v>33.809999999999995</v>
      </c>
      <c r="K37" s="100">
        <v>84.52</v>
      </c>
      <c r="L37" s="105">
        <f>K37*E37</f>
        <v>14781.702799999997</v>
      </c>
      <c r="M37" s="232"/>
      <c r="N37" s="26">
        <f t="shared" si="3"/>
        <v>10347.191959999998</v>
      </c>
      <c r="O37" s="26">
        <f t="shared" si="4"/>
        <v>4434.510839999999</v>
      </c>
    </row>
    <row r="38" spans="1:15" ht="16.5" x14ac:dyDescent="0.15">
      <c r="A38" s="21" t="s">
        <v>79</v>
      </c>
      <c r="B38" s="21" t="s">
        <v>80</v>
      </c>
      <c r="C38" s="22" t="s">
        <v>81</v>
      </c>
      <c r="D38" s="27" t="s">
        <v>32</v>
      </c>
      <c r="E38" s="24">
        <v>413.55</v>
      </c>
      <c r="F38" s="24">
        <v>101.92</v>
      </c>
      <c r="G38" s="24">
        <v>67.95</v>
      </c>
      <c r="H38" s="32">
        <f t="shared" ref="H38:H42" si="6">G38+F38</f>
        <v>169.87</v>
      </c>
      <c r="I38" s="26">
        <v>129.44</v>
      </c>
      <c r="J38" s="32">
        <f t="shared" ref="J38:J46" si="7">K38-I38</f>
        <v>86.289999999999992</v>
      </c>
      <c r="K38" s="101">
        <v>215.73</v>
      </c>
      <c r="L38" s="105">
        <f t="shared" ref="L38:L42" si="8">K38*E38</f>
        <v>89215.141499999998</v>
      </c>
      <c r="M38" s="232"/>
      <c r="N38" s="26">
        <f t="shared" si="3"/>
        <v>62450.599049999997</v>
      </c>
      <c r="O38" s="26">
        <f t="shared" si="4"/>
        <v>26764.542449999997</v>
      </c>
    </row>
    <row r="39" spans="1:15" x14ac:dyDescent="0.15">
      <c r="A39" s="33" t="s">
        <v>82</v>
      </c>
      <c r="B39" s="33" t="s">
        <v>83</v>
      </c>
      <c r="C39" s="22" t="s">
        <v>84</v>
      </c>
      <c r="D39" s="27" t="s">
        <v>28</v>
      </c>
      <c r="E39" s="28">
        <v>145.5</v>
      </c>
      <c r="F39" s="28">
        <v>11.04</v>
      </c>
      <c r="G39" s="28">
        <v>7.36</v>
      </c>
      <c r="H39" s="32">
        <f t="shared" si="6"/>
        <v>18.399999999999999</v>
      </c>
      <c r="I39" s="26">
        <v>14.02</v>
      </c>
      <c r="J39" s="32">
        <f t="shared" si="7"/>
        <v>9.3500000000000014</v>
      </c>
      <c r="K39" s="103">
        <v>23.37</v>
      </c>
      <c r="L39" s="105">
        <f t="shared" si="8"/>
        <v>3400.335</v>
      </c>
      <c r="M39" s="232"/>
      <c r="N39" s="26">
        <f t="shared" si="3"/>
        <v>2380.2345</v>
      </c>
      <c r="O39" s="26">
        <f t="shared" si="4"/>
        <v>1020.1005</v>
      </c>
    </row>
    <row r="40" spans="1:15" x14ac:dyDescent="0.15">
      <c r="A40" s="21" t="s">
        <v>85</v>
      </c>
      <c r="B40" s="21" t="s">
        <v>86</v>
      </c>
      <c r="C40" s="22" t="s">
        <v>87</v>
      </c>
      <c r="D40" s="27" t="s">
        <v>28</v>
      </c>
      <c r="E40" s="24">
        <v>137.52000000000001</v>
      </c>
      <c r="F40" s="24">
        <v>31.27</v>
      </c>
      <c r="G40" s="24">
        <v>20.84</v>
      </c>
      <c r="H40" s="32">
        <f t="shared" si="6"/>
        <v>52.11</v>
      </c>
      <c r="I40" s="26">
        <v>39.71</v>
      </c>
      <c r="J40" s="32">
        <f t="shared" si="7"/>
        <v>26.470000000000006</v>
      </c>
      <c r="K40" s="101">
        <v>66.180000000000007</v>
      </c>
      <c r="L40" s="105">
        <f t="shared" si="8"/>
        <v>9101.0736000000015</v>
      </c>
      <c r="M40" s="232"/>
      <c r="N40" s="26">
        <f t="shared" si="3"/>
        <v>6370.7515200000007</v>
      </c>
      <c r="O40" s="26">
        <f t="shared" si="4"/>
        <v>2730.3220800000004</v>
      </c>
    </row>
    <row r="41" spans="1:15" ht="16.5" x14ac:dyDescent="0.15">
      <c r="A41" s="21" t="s">
        <v>88</v>
      </c>
      <c r="B41" s="21" t="s">
        <v>89</v>
      </c>
      <c r="C41" s="22" t="s">
        <v>90</v>
      </c>
      <c r="D41" s="27" t="s">
        <v>32</v>
      </c>
      <c r="E41" s="24">
        <v>32</v>
      </c>
      <c r="F41" s="24">
        <v>64.569999999999993</v>
      </c>
      <c r="G41" s="24">
        <v>43.05</v>
      </c>
      <c r="H41" s="32">
        <f t="shared" si="6"/>
        <v>107.61999999999999</v>
      </c>
      <c r="I41" s="26">
        <v>82.01</v>
      </c>
      <c r="J41" s="32">
        <f t="shared" si="7"/>
        <v>54.67</v>
      </c>
      <c r="K41" s="101">
        <v>136.68</v>
      </c>
      <c r="L41" s="105">
        <f t="shared" si="8"/>
        <v>4373.76</v>
      </c>
      <c r="M41" s="232"/>
      <c r="N41" s="26">
        <f t="shared" si="3"/>
        <v>3061.6320000000001</v>
      </c>
      <c r="O41" s="26">
        <f t="shared" si="4"/>
        <v>1312.1279999999999</v>
      </c>
    </row>
    <row r="42" spans="1:15" ht="16.5" x14ac:dyDescent="0.15">
      <c r="A42" s="33" t="s">
        <v>91</v>
      </c>
      <c r="B42" s="33" t="s">
        <v>92</v>
      </c>
      <c r="C42" s="22" t="s">
        <v>93</v>
      </c>
      <c r="D42" s="23" t="s">
        <v>28</v>
      </c>
      <c r="E42" s="31">
        <v>20.100000000000001</v>
      </c>
      <c r="F42" s="31">
        <v>59.41</v>
      </c>
      <c r="G42" s="31">
        <v>39.61</v>
      </c>
      <c r="H42" s="32">
        <f t="shared" si="6"/>
        <v>99.02</v>
      </c>
      <c r="I42" s="26">
        <v>75.45</v>
      </c>
      <c r="J42" s="32">
        <f t="shared" si="7"/>
        <v>50.31</v>
      </c>
      <c r="K42" s="100">
        <v>125.76</v>
      </c>
      <c r="L42" s="105">
        <f t="shared" si="8"/>
        <v>2527.7760000000003</v>
      </c>
      <c r="M42" s="232"/>
      <c r="N42" s="26">
        <f t="shared" si="3"/>
        <v>1769.4432000000002</v>
      </c>
      <c r="O42" s="26">
        <f t="shared" si="4"/>
        <v>758.33280000000002</v>
      </c>
    </row>
    <row r="43" spans="1:15" x14ac:dyDescent="0.2">
      <c r="A43" s="16" t="s">
        <v>94</v>
      </c>
      <c r="B43" s="17"/>
      <c r="C43" s="35" t="s">
        <v>95</v>
      </c>
      <c r="D43" s="36"/>
      <c r="E43" s="36"/>
      <c r="F43" s="36"/>
      <c r="G43" s="36"/>
      <c r="H43" s="37"/>
      <c r="I43" s="37"/>
      <c r="J43" s="37"/>
      <c r="K43" s="108"/>
      <c r="L43" s="115">
        <v>29189.69</v>
      </c>
      <c r="M43" s="234"/>
      <c r="N43" s="225">
        <f t="shared" si="3"/>
        <v>20432.782999999999</v>
      </c>
      <c r="O43" s="225">
        <f t="shared" si="4"/>
        <v>8756.9069999999992</v>
      </c>
    </row>
    <row r="44" spans="1:15" ht="24.75" x14ac:dyDescent="0.15">
      <c r="A44" s="21" t="s">
        <v>96</v>
      </c>
      <c r="B44" s="21" t="s">
        <v>97</v>
      </c>
      <c r="C44" s="1" t="s">
        <v>98</v>
      </c>
      <c r="D44" s="27" t="s">
        <v>32</v>
      </c>
      <c r="E44" s="31">
        <v>100</v>
      </c>
      <c r="F44" s="31">
        <v>40.43</v>
      </c>
      <c r="G44" s="31">
        <v>26.95</v>
      </c>
      <c r="H44" s="32"/>
      <c r="I44" s="26">
        <v>51.34</v>
      </c>
      <c r="J44" s="32">
        <f t="shared" si="7"/>
        <v>34.22999999999999</v>
      </c>
      <c r="K44" s="100">
        <v>85.57</v>
      </c>
      <c r="L44" s="105">
        <f>K44*E44</f>
        <v>8557</v>
      </c>
      <c r="M44" s="232"/>
      <c r="N44" s="26">
        <f t="shared" si="3"/>
        <v>5989.9</v>
      </c>
      <c r="O44" s="26">
        <f t="shared" si="4"/>
        <v>2567.1</v>
      </c>
    </row>
    <row r="45" spans="1:15" x14ac:dyDescent="0.2">
      <c r="A45" s="16" t="s">
        <v>99</v>
      </c>
      <c r="B45" s="17"/>
      <c r="C45" s="18" t="s">
        <v>100</v>
      </c>
      <c r="D45" s="17"/>
      <c r="E45" s="17"/>
      <c r="F45" s="36"/>
      <c r="G45" s="36"/>
      <c r="H45" s="37"/>
      <c r="I45" s="37"/>
      <c r="J45" s="37"/>
      <c r="K45" s="109"/>
      <c r="L45" s="116">
        <f>SUM(L46:M56)</f>
        <v>20632.345000000001</v>
      </c>
      <c r="M45" s="235"/>
      <c r="N45" s="225">
        <f t="shared" si="3"/>
        <v>14442.6415</v>
      </c>
      <c r="O45" s="225">
        <f t="shared" si="4"/>
        <v>6189.7035000000005</v>
      </c>
    </row>
    <row r="46" spans="1:15" x14ac:dyDescent="0.15">
      <c r="A46" s="33" t="s">
        <v>101</v>
      </c>
      <c r="B46" s="33" t="s">
        <v>102</v>
      </c>
      <c r="C46" s="22" t="s">
        <v>103</v>
      </c>
      <c r="D46" s="27" t="s">
        <v>32</v>
      </c>
      <c r="E46" s="24">
        <v>3.5</v>
      </c>
      <c r="F46" s="24">
        <v>75.599999999999994</v>
      </c>
      <c r="G46" s="24">
        <v>50.4</v>
      </c>
      <c r="H46" s="26"/>
      <c r="I46" s="26">
        <v>166.46</v>
      </c>
      <c r="J46" s="32">
        <f t="shared" si="7"/>
        <v>110.97</v>
      </c>
      <c r="K46" s="101">
        <v>277.43</v>
      </c>
      <c r="L46" s="106">
        <f>K46*E46</f>
        <v>971.005</v>
      </c>
      <c r="M46" s="236"/>
      <c r="N46" s="26">
        <f t="shared" si="3"/>
        <v>679.70349999999996</v>
      </c>
      <c r="O46" s="26">
        <f t="shared" si="4"/>
        <v>291.30149999999998</v>
      </c>
    </row>
    <row r="47" spans="1:15" ht="33" x14ac:dyDescent="0.15">
      <c r="A47" s="33" t="s">
        <v>330</v>
      </c>
      <c r="B47" s="21" t="s">
        <v>334</v>
      </c>
      <c r="C47" s="22" t="s">
        <v>338</v>
      </c>
      <c r="D47" s="23" t="s">
        <v>104</v>
      </c>
      <c r="E47" s="31">
        <v>2</v>
      </c>
      <c r="F47" s="31">
        <v>1246.3599999999999</v>
      </c>
      <c r="G47" s="31">
        <v>830.91</v>
      </c>
      <c r="H47" s="31">
        <v>2077.27</v>
      </c>
      <c r="I47" s="31">
        <v>1582.88</v>
      </c>
      <c r="J47" s="31">
        <v>1055.25</v>
      </c>
      <c r="K47" s="41">
        <v>2638.13</v>
      </c>
      <c r="L47" s="106">
        <f t="shared" ref="L47:L56" si="9">K47*E47</f>
        <v>5276.26</v>
      </c>
      <c r="M47" s="236"/>
      <c r="N47" s="26">
        <f t="shared" si="3"/>
        <v>3693.3820000000001</v>
      </c>
      <c r="O47" s="26">
        <f t="shared" si="4"/>
        <v>1582.8779999999999</v>
      </c>
    </row>
    <row r="48" spans="1:15" ht="16.5" x14ac:dyDescent="0.2">
      <c r="A48" s="33" t="s">
        <v>331</v>
      </c>
      <c r="B48" s="21" t="s">
        <v>335</v>
      </c>
      <c r="C48" s="22" t="s">
        <v>339</v>
      </c>
      <c r="D48" s="27" t="s">
        <v>104</v>
      </c>
      <c r="E48" s="24">
        <v>8</v>
      </c>
      <c r="F48" s="24">
        <v>406.72</v>
      </c>
      <c r="G48" s="24">
        <v>271.14999999999998</v>
      </c>
      <c r="H48" s="24">
        <v>677.87</v>
      </c>
      <c r="I48" s="24">
        <v>516.54</v>
      </c>
      <c r="J48" s="24">
        <v>344.36</v>
      </c>
      <c r="K48" s="26">
        <v>860.89</v>
      </c>
      <c r="L48" s="106">
        <f t="shared" si="9"/>
        <v>6887.12</v>
      </c>
      <c r="M48" s="236"/>
      <c r="N48" s="26">
        <f t="shared" si="3"/>
        <v>4820.9839999999995</v>
      </c>
      <c r="O48" s="26">
        <f t="shared" si="4"/>
        <v>2066.136</v>
      </c>
    </row>
    <row r="49" spans="1:15" ht="16.5" x14ac:dyDescent="0.2">
      <c r="A49" s="33" t="s">
        <v>332</v>
      </c>
      <c r="B49" s="21" t="s">
        <v>336</v>
      </c>
      <c r="C49" s="22" t="s">
        <v>340</v>
      </c>
      <c r="D49" s="27" t="s">
        <v>104</v>
      </c>
      <c r="E49" s="24">
        <v>5</v>
      </c>
      <c r="F49" s="24">
        <v>144.30000000000001</v>
      </c>
      <c r="G49" s="24">
        <v>96.2</v>
      </c>
      <c r="H49" s="24">
        <v>240.5</v>
      </c>
      <c r="I49" s="24">
        <v>183.26</v>
      </c>
      <c r="J49" s="24">
        <v>122.17</v>
      </c>
      <c r="K49" s="26">
        <v>305.44</v>
      </c>
      <c r="L49" s="106">
        <f t="shared" si="9"/>
        <v>1527.2</v>
      </c>
      <c r="M49" s="236"/>
      <c r="N49" s="26">
        <f t="shared" si="3"/>
        <v>1069.04</v>
      </c>
      <c r="O49" s="26">
        <f t="shared" si="4"/>
        <v>458.16</v>
      </c>
    </row>
    <row r="50" spans="1:15" ht="24.75" x14ac:dyDescent="0.15">
      <c r="A50" s="33" t="s">
        <v>333</v>
      </c>
      <c r="B50" s="21" t="s">
        <v>337</v>
      </c>
      <c r="C50" s="22" t="s">
        <v>341</v>
      </c>
      <c r="D50" s="27" t="s">
        <v>104</v>
      </c>
      <c r="E50" s="31">
        <v>5</v>
      </c>
      <c r="F50" s="31">
        <v>362.93</v>
      </c>
      <c r="G50" s="31">
        <v>241.96</v>
      </c>
      <c r="H50" s="31">
        <v>604.89</v>
      </c>
      <c r="I50" s="31">
        <v>460.93</v>
      </c>
      <c r="J50" s="31">
        <v>307.27999999999997</v>
      </c>
      <c r="K50" s="32">
        <v>768.21</v>
      </c>
      <c r="L50" s="106">
        <f t="shared" si="9"/>
        <v>3841.05</v>
      </c>
      <c r="M50" s="236"/>
      <c r="N50" s="26">
        <f t="shared" si="3"/>
        <v>2688.7350000000001</v>
      </c>
      <c r="O50" s="26">
        <f t="shared" si="4"/>
        <v>1152.3150000000001</v>
      </c>
    </row>
    <row r="51" spans="1:15" x14ac:dyDescent="0.2">
      <c r="A51" s="21" t="s">
        <v>105</v>
      </c>
      <c r="B51" s="21" t="s">
        <v>106</v>
      </c>
      <c r="C51" s="22" t="s">
        <v>107</v>
      </c>
      <c r="D51" s="27" t="s">
        <v>104</v>
      </c>
      <c r="E51" s="24">
        <v>5</v>
      </c>
      <c r="F51" s="24">
        <v>23.3</v>
      </c>
      <c r="G51" s="24">
        <v>15.54</v>
      </c>
      <c r="H51" s="24">
        <v>38.840000000000003</v>
      </c>
      <c r="I51" s="24">
        <v>29.6</v>
      </c>
      <c r="J51" s="24">
        <v>19.73</v>
      </c>
      <c r="K51" s="26">
        <v>49.33</v>
      </c>
      <c r="L51" s="106">
        <f t="shared" si="9"/>
        <v>246.64999999999998</v>
      </c>
      <c r="M51" s="236"/>
      <c r="N51" s="26">
        <f t="shared" si="3"/>
        <v>172.65499999999997</v>
      </c>
      <c r="O51" s="26">
        <f t="shared" si="4"/>
        <v>73.99499999999999</v>
      </c>
    </row>
    <row r="52" spans="1:15" ht="16.5" x14ac:dyDescent="0.2">
      <c r="A52" s="21" t="s">
        <v>108</v>
      </c>
      <c r="B52" s="21" t="s">
        <v>109</v>
      </c>
      <c r="C52" s="22" t="s">
        <v>110</v>
      </c>
      <c r="D52" s="27" t="s">
        <v>104</v>
      </c>
      <c r="E52" s="24">
        <v>1</v>
      </c>
      <c r="F52" s="24">
        <v>498.68</v>
      </c>
      <c r="G52" s="24">
        <v>332.46</v>
      </c>
      <c r="H52" s="24">
        <v>831.14</v>
      </c>
      <c r="I52" s="24">
        <v>633.33000000000004</v>
      </c>
      <c r="J52" s="24">
        <v>422.22</v>
      </c>
      <c r="K52" s="46">
        <v>1055.55</v>
      </c>
      <c r="L52" s="106">
        <f t="shared" si="9"/>
        <v>1055.55</v>
      </c>
      <c r="M52" s="236"/>
      <c r="N52" s="26">
        <f t="shared" si="3"/>
        <v>738.88499999999988</v>
      </c>
      <c r="O52" s="26">
        <f t="shared" si="4"/>
        <v>316.66499999999996</v>
      </c>
    </row>
    <row r="53" spans="1:15" ht="16.5" x14ac:dyDescent="0.2">
      <c r="A53" s="21" t="s">
        <v>111</v>
      </c>
      <c r="B53" s="21" t="s">
        <v>112</v>
      </c>
      <c r="C53" s="1" t="s">
        <v>113</v>
      </c>
      <c r="D53" s="27" t="s">
        <v>114</v>
      </c>
      <c r="E53" s="24">
        <v>5</v>
      </c>
      <c r="F53" s="24">
        <v>6.25</v>
      </c>
      <c r="G53" s="24">
        <v>4.17</v>
      </c>
      <c r="H53" s="24">
        <v>10.42</v>
      </c>
      <c r="I53" s="24">
        <v>7.94</v>
      </c>
      <c r="J53" s="24">
        <v>5.29</v>
      </c>
      <c r="K53" s="26">
        <v>13.23</v>
      </c>
      <c r="L53" s="106">
        <f t="shared" si="9"/>
        <v>66.150000000000006</v>
      </c>
      <c r="M53" s="236"/>
      <c r="N53" s="26">
        <f t="shared" si="3"/>
        <v>46.305</v>
      </c>
      <c r="O53" s="26">
        <f t="shared" si="4"/>
        <v>19.845000000000002</v>
      </c>
    </row>
    <row r="54" spans="1:15" x14ac:dyDescent="0.2">
      <c r="A54" s="21" t="s">
        <v>115</v>
      </c>
      <c r="B54" s="21" t="s">
        <v>116</v>
      </c>
      <c r="C54" s="22" t="s">
        <v>117</v>
      </c>
      <c r="D54" s="27" t="s">
        <v>114</v>
      </c>
      <c r="E54" s="24">
        <v>3</v>
      </c>
      <c r="F54" s="24">
        <v>28.1</v>
      </c>
      <c r="G54" s="24">
        <v>18.73</v>
      </c>
      <c r="H54" s="24">
        <v>46.83</v>
      </c>
      <c r="I54" s="24">
        <v>35.68</v>
      </c>
      <c r="J54" s="24">
        <v>23.79</v>
      </c>
      <c r="K54" s="26">
        <v>59.47</v>
      </c>
      <c r="L54" s="106">
        <f t="shared" si="9"/>
        <v>178.41</v>
      </c>
      <c r="M54" s="236"/>
      <c r="N54" s="26">
        <f t="shared" si="3"/>
        <v>124.88699999999999</v>
      </c>
      <c r="O54" s="26">
        <f t="shared" si="4"/>
        <v>53.522999999999996</v>
      </c>
    </row>
    <row r="55" spans="1:15" x14ac:dyDescent="0.2">
      <c r="A55" s="34">
        <v>40185</v>
      </c>
      <c r="B55" s="21" t="s">
        <v>118</v>
      </c>
      <c r="C55" s="22" t="s">
        <v>119</v>
      </c>
      <c r="D55" s="27" t="s">
        <v>114</v>
      </c>
      <c r="E55" s="24">
        <v>5</v>
      </c>
      <c r="F55" s="24">
        <v>28.1</v>
      </c>
      <c r="G55" s="24">
        <v>18.73</v>
      </c>
      <c r="H55" s="24">
        <v>46.83</v>
      </c>
      <c r="I55" s="24">
        <v>35.68</v>
      </c>
      <c r="J55" s="24">
        <v>23.79</v>
      </c>
      <c r="K55" s="26">
        <v>59.47</v>
      </c>
      <c r="L55" s="106">
        <f t="shared" si="9"/>
        <v>297.35000000000002</v>
      </c>
      <c r="M55" s="236"/>
      <c r="N55" s="26">
        <f t="shared" si="3"/>
        <v>208.14500000000001</v>
      </c>
      <c r="O55" s="26">
        <f t="shared" si="4"/>
        <v>89.204999999999998</v>
      </c>
    </row>
    <row r="56" spans="1:15" ht="16.5" x14ac:dyDescent="0.15">
      <c r="A56" s="47">
        <v>40550</v>
      </c>
      <c r="B56" s="33" t="s">
        <v>120</v>
      </c>
      <c r="C56" s="1" t="s">
        <v>121</v>
      </c>
      <c r="D56" s="23" t="s">
        <v>114</v>
      </c>
      <c r="E56" s="31">
        <v>5</v>
      </c>
      <c r="F56" s="31">
        <v>26.99</v>
      </c>
      <c r="G56" s="31">
        <v>17.989999999999998</v>
      </c>
      <c r="H56" s="31">
        <v>44.98</v>
      </c>
      <c r="I56" s="31">
        <v>34.270000000000003</v>
      </c>
      <c r="J56" s="31">
        <v>22.85</v>
      </c>
      <c r="K56" s="32">
        <v>57.12</v>
      </c>
      <c r="L56" s="106">
        <f t="shared" si="9"/>
        <v>285.59999999999997</v>
      </c>
      <c r="M56" s="236"/>
      <c r="N56" s="26">
        <f t="shared" si="3"/>
        <v>199.91999999999996</v>
      </c>
      <c r="O56" s="26">
        <f t="shared" si="4"/>
        <v>85.679999999999993</v>
      </c>
    </row>
    <row r="57" spans="1:15" x14ac:dyDescent="0.2">
      <c r="A57" s="16" t="s">
        <v>122</v>
      </c>
      <c r="B57" s="17"/>
      <c r="C57" s="35" t="s">
        <v>123</v>
      </c>
      <c r="D57" s="36"/>
      <c r="E57" s="36"/>
      <c r="F57" s="36"/>
      <c r="G57" s="36"/>
      <c r="H57" s="36"/>
      <c r="I57" s="36"/>
      <c r="J57" s="36"/>
      <c r="K57" s="37"/>
      <c r="L57" s="44"/>
      <c r="M57" s="241">
        <f>SUM(M58:M62)</f>
        <v>22953.26</v>
      </c>
      <c r="N57" s="242">
        <f>M57*0.7</f>
        <v>16067.281999999997</v>
      </c>
      <c r="O57" s="242">
        <f>M57*0.3</f>
        <v>6885.9779999999992</v>
      </c>
    </row>
    <row r="58" spans="1:15" ht="16.5" x14ac:dyDescent="0.15">
      <c r="A58" s="45" t="s">
        <v>124</v>
      </c>
      <c r="B58" s="45" t="s">
        <v>125</v>
      </c>
      <c r="C58" s="22" t="s">
        <v>126</v>
      </c>
      <c r="D58" s="27" t="s">
        <v>28</v>
      </c>
      <c r="E58" s="24">
        <v>13</v>
      </c>
      <c r="F58" s="24">
        <v>8.99</v>
      </c>
      <c r="G58" s="24">
        <v>5.99</v>
      </c>
      <c r="H58" s="24">
        <v>14.98</v>
      </c>
      <c r="I58" s="24">
        <v>11.41</v>
      </c>
      <c r="J58" s="24">
        <v>7.61</v>
      </c>
      <c r="K58" s="26">
        <v>19.02</v>
      </c>
      <c r="L58" s="29"/>
      <c r="M58" s="114">
        <f>K58*E58</f>
        <v>247.26</v>
      </c>
      <c r="N58" s="243">
        <f t="shared" ref="N58:N121" si="10">M58*0.7</f>
        <v>173.08199999999999</v>
      </c>
      <c r="O58" s="243">
        <f t="shared" ref="O58:O64" si="11">M58*0.3</f>
        <v>74.177999999999997</v>
      </c>
    </row>
    <row r="59" spans="1:15" ht="24.75" x14ac:dyDescent="0.15">
      <c r="A59" s="45" t="s">
        <v>127</v>
      </c>
      <c r="B59" s="45" t="s">
        <v>128</v>
      </c>
      <c r="C59" s="1" t="s">
        <v>129</v>
      </c>
      <c r="D59" s="27" t="s">
        <v>28</v>
      </c>
      <c r="E59" s="24">
        <v>120</v>
      </c>
      <c r="F59" s="24">
        <v>35.409999999999997</v>
      </c>
      <c r="G59" s="24">
        <v>23.61</v>
      </c>
      <c r="H59" s="24">
        <v>59.02</v>
      </c>
      <c r="I59" s="24">
        <v>44.97</v>
      </c>
      <c r="J59" s="24">
        <v>29.98</v>
      </c>
      <c r="K59" s="26">
        <v>74.959999999999994</v>
      </c>
      <c r="L59" s="238"/>
      <c r="M59" s="114">
        <f t="shared" ref="M59:M62" si="12">K59*E59</f>
        <v>8995.1999999999989</v>
      </c>
      <c r="N59" s="243">
        <f t="shared" si="10"/>
        <v>6296.6399999999985</v>
      </c>
      <c r="O59" s="243">
        <f t="shared" si="11"/>
        <v>2698.5599999999995</v>
      </c>
    </row>
    <row r="60" spans="1:15" ht="16.5" x14ac:dyDescent="0.15">
      <c r="A60" s="45" t="s">
        <v>130</v>
      </c>
      <c r="B60" s="45" t="s">
        <v>131</v>
      </c>
      <c r="C60" s="22" t="s">
        <v>132</v>
      </c>
      <c r="D60" s="27" t="s">
        <v>28</v>
      </c>
      <c r="E60" s="24">
        <v>120</v>
      </c>
      <c r="F60" s="24">
        <v>46.06</v>
      </c>
      <c r="G60" s="24">
        <v>30.7</v>
      </c>
      <c r="H60" s="24">
        <v>76.760000000000005</v>
      </c>
      <c r="I60" s="24">
        <v>58.49</v>
      </c>
      <c r="J60" s="24">
        <v>38.99</v>
      </c>
      <c r="K60" s="26">
        <v>97.49</v>
      </c>
      <c r="L60" s="238"/>
      <c r="M60" s="114">
        <f t="shared" si="12"/>
        <v>11698.8</v>
      </c>
      <c r="N60" s="243">
        <f t="shared" si="10"/>
        <v>8189.1599999999989</v>
      </c>
      <c r="O60" s="243">
        <f t="shared" si="11"/>
        <v>3509.64</v>
      </c>
    </row>
    <row r="61" spans="1:15" x14ac:dyDescent="0.2">
      <c r="A61" s="21" t="s">
        <v>133</v>
      </c>
      <c r="B61" s="21" t="s">
        <v>134</v>
      </c>
      <c r="C61" s="22" t="s">
        <v>135</v>
      </c>
      <c r="D61" s="27" t="s">
        <v>136</v>
      </c>
      <c r="E61" s="24">
        <v>40</v>
      </c>
      <c r="F61" s="24">
        <v>16.07</v>
      </c>
      <c r="G61" s="24">
        <v>10.72</v>
      </c>
      <c r="H61" s="24">
        <v>26.79</v>
      </c>
      <c r="I61" s="24">
        <v>20.41</v>
      </c>
      <c r="J61" s="24">
        <v>13.61</v>
      </c>
      <c r="K61" s="26">
        <v>34.020000000000003</v>
      </c>
      <c r="L61" s="238"/>
      <c r="M61" s="114">
        <f t="shared" si="12"/>
        <v>1360.8000000000002</v>
      </c>
      <c r="N61" s="243">
        <f t="shared" si="10"/>
        <v>952.56000000000006</v>
      </c>
      <c r="O61" s="243">
        <f t="shared" si="11"/>
        <v>408.24000000000007</v>
      </c>
    </row>
    <row r="62" spans="1:15" x14ac:dyDescent="0.2">
      <c r="A62" s="21" t="s">
        <v>137</v>
      </c>
      <c r="B62" s="21" t="s">
        <v>138</v>
      </c>
      <c r="C62" s="22" t="s">
        <v>139</v>
      </c>
      <c r="D62" s="27" t="s">
        <v>136</v>
      </c>
      <c r="E62" s="24">
        <v>40</v>
      </c>
      <c r="F62" s="24">
        <v>9.77</v>
      </c>
      <c r="G62" s="24">
        <v>6.51</v>
      </c>
      <c r="H62" s="24">
        <v>16.28</v>
      </c>
      <c r="I62" s="24">
        <v>9.77</v>
      </c>
      <c r="J62" s="24">
        <v>6.51</v>
      </c>
      <c r="K62" s="26">
        <v>16.28</v>
      </c>
      <c r="L62" s="29"/>
      <c r="M62" s="114">
        <f t="shared" si="12"/>
        <v>651.20000000000005</v>
      </c>
      <c r="N62" s="243">
        <f t="shared" si="10"/>
        <v>455.84</v>
      </c>
      <c r="O62" s="243">
        <f t="shared" si="11"/>
        <v>195.36</v>
      </c>
    </row>
    <row r="63" spans="1:15" x14ac:dyDescent="0.2">
      <c r="A63" s="16" t="s">
        <v>140</v>
      </c>
      <c r="B63" s="17"/>
      <c r="C63" s="35" t="s">
        <v>141</v>
      </c>
      <c r="D63" s="36"/>
      <c r="E63" s="36"/>
      <c r="F63" s="36"/>
      <c r="G63" s="36"/>
      <c r="H63" s="36"/>
      <c r="I63" s="36"/>
      <c r="J63" s="36"/>
      <c r="K63" s="37"/>
      <c r="L63" s="44"/>
      <c r="M63" s="244">
        <f>SUM(M64:M75)</f>
        <v>34833.617999999995</v>
      </c>
      <c r="N63" s="245">
        <f t="shared" si="10"/>
        <v>24383.532599999995</v>
      </c>
      <c r="O63" s="245">
        <f t="shared" si="11"/>
        <v>10450.085399999998</v>
      </c>
    </row>
    <row r="64" spans="1:15" ht="41.25" x14ac:dyDescent="0.15">
      <c r="A64" s="45" t="s">
        <v>142</v>
      </c>
      <c r="B64" s="45" t="s">
        <v>143</v>
      </c>
      <c r="C64" s="1" t="s">
        <v>144</v>
      </c>
      <c r="D64" s="27" t="s">
        <v>114</v>
      </c>
      <c r="E64" s="24">
        <v>5</v>
      </c>
      <c r="F64" s="24">
        <v>643.69000000000005</v>
      </c>
      <c r="G64" s="24">
        <v>429.13</v>
      </c>
      <c r="H64" s="24">
        <v>1072.82</v>
      </c>
      <c r="I64" s="24">
        <v>817.49</v>
      </c>
      <c r="J64" s="24">
        <v>544.99</v>
      </c>
      <c r="K64" s="46">
        <v>1362.48</v>
      </c>
      <c r="L64" s="238"/>
      <c r="M64" s="113">
        <f>K64*E64</f>
        <v>6812.4</v>
      </c>
      <c r="N64" s="243">
        <f t="shared" si="10"/>
        <v>4768.6799999999994</v>
      </c>
      <c r="O64" s="243">
        <f t="shared" si="11"/>
        <v>2043.7199999999998</v>
      </c>
    </row>
    <row r="65" spans="1:15" ht="33" x14ac:dyDescent="0.15">
      <c r="A65" s="45" t="s">
        <v>145</v>
      </c>
      <c r="B65" s="45" t="s">
        <v>146</v>
      </c>
      <c r="C65" s="22" t="s">
        <v>147</v>
      </c>
      <c r="D65" s="27" t="s">
        <v>114</v>
      </c>
      <c r="E65" s="24">
        <v>1</v>
      </c>
      <c r="F65" s="24">
        <v>704.89</v>
      </c>
      <c r="G65" s="24">
        <v>469.93</v>
      </c>
      <c r="H65" s="24">
        <v>1174.82</v>
      </c>
      <c r="I65" s="24">
        <v>895.21</v>
      </c>
      <c r="J65" s="24">
        <v>596.80999999999995</v>
      </c>
      <c r="K65" s="46">
        <v>1492.02</v>
      </c>
      <c r="L65" s="238"/>
      <c r="M65" s="113">
        <f t="shared" ref="M65:M75" si="13">K65*E65</f>
        <v>1492.02</v>
      </c>
      <c r="N65" s="243">
        <f t="shared" si="10"/>
        <v>1044.414</v>
      </c>
      <c r="O65" s="243">
        <f t="shared" ref="O65:O128" si="14">M65*0.3</f>
        <v>447.60599999999999</v>
      </c>
    </row>
    <row r="66" spans="1:15" ht="41.25" x14ac:dyDescent="0.15">
      <c r="A66" s="45" t="s">
        <v>148</v>
      </c>
      <c r="B66" s="45" t="s">
        <v>149</v>
      </c>
      <c r="C66" s="1" t="s">
        <v>150</v>
      </c>
      <c r="D66" s="27" t="s">
        <v>114</v>
      </c>
      <c r="E66" s="24">
        <v>1</v>
      </c>
      <c r="F66" s="24">
        <v>623.91999999999996</v>
      </c>
      <c r="G66" s="24">
        <v>415.94</v>
      </c>
      <c r="H66" s="24">
        <v>1039.8599999999999</v>
      </c>
      <c r="I66" s="24">
        <v>792.37</v>
      </c>
      <c r="J66" s="24">
        <v>528.25</v>
      </c>
      <c r="K66" s="46">
        <v>1320.62</v>
      </c>
      <c r="L66" s="238"/>
      <c r="M66" s="113">
        <f t="shared" si="13"/>
        <v>1320.62</v>
      </c>
      <c r="N66" s="243">
        <f t="shared" si="10"/>
        <v>924.43399999999986</v>
      </c>
      <c r="O66" s="243">
        <f t="shared" si="14"/>
        <v>396.18599999999998</v>
      </c>
    </row>
    <row r="67" spans="1:15" x14ac:dyDescent="0.2">
      <c r="A67" s="21" t="s">
        <v>151</v>
      </c>
      <c r="B67" s="21" t="s">
        <v>152</v>
      </c>
      <c r="C67" s="22" t="s">
        <v>153</v>
      </c>
      <c r="D67" s="27" t="s">
        <v>114</v>
      </c>
      <c r="E67" s="24">
        <v>2</v>
      </c>
      <c r="F67" s="24">
        <v>243.94</v>
      </c>
      <c r="G67" s="24">
        <v>162.62</v>
      </c>
      <c r="H67" s="24">
        <v>406.56</v>
      </c>
      <c r="I67" s="24">
        <v>309.8</v>
      </c>
      <c r="J67" s="24">
        <v>206.53</v>
      </c>
      <c r="K67" s="26">
        <v>516.33000000000004</v>
      </c>
      <c r="L67" s="39"/>
      <c r="M67" s="246">
        <f t="shared" si="13"/>
        <v>1032.6600000000001</v>
      </c>
      <c r="N67" s="243">
        <f t="shared" si="10"/>
        <v>722.86199999999997</v>
      </c>
      <c r="O67" s="243">
        <f t="shared" si="14"/>
        <v>309.798</v>
      </c>
    </row>
    <row r="68" spans="1:15" ht="16.5" x14ac:dyDescent="0.15">
      <c r="A68" s="45" t="s">
        <v>154</v>
      </c>
      <c r="B68" s="45" t="s">
        <v>155</v>
      </c>
      <c r="C68" s="22" t="s">
        <v>156</v>
      </c>
      <c r="D68" s="27" t="s">
        <v>114</v>
      </c>
      <c r="E68" s="24">
        <v>3</v>
      </c>
      <c r="F68" s="24">
        <v>261.44</v>
      </c>
      <c r="G68" s="24">
        <v>174.3</v>
      </c>
      <c r="H68" s="24">
        <v>435.74</v>
      </c>
      <c r="I68" s="24">
        <v>332.03</v>
      </c>
      <c r="J68" s="24">
        <v>221.36</v>
      </c>
      <c r="K68" s="26">
        <v>553.39</v>
      </c>
      <c r="L68" s="39"/>
      <c r="M68" s="238">
        <f t="shared" si="13"/>
        <v>1660.17</v>
      </c>
      <c r="N68" s="243">
        <f t="shared" si="10"/>
        <v>1162.1189999999999</v>
      </c>
      <c r="O68" s="243">
        <f t="shared" si="14"/>
        <v>498.05099999999999</v>
      </c>
    </row>
    <row r="69" spans="1:15" ht="24.75" x14ac:dyDescent="0.15">
      <c r="A69" s="45" t="s">
        <v>157</v>
      </c>
      <c r="B69" s="45" t="s">
        <v>158</v>
      </c>
      <c r="C69" s="1" t="s">
        <v>159</v>
      </c>
      <c r="D69" s="27" t="s">
        <v>114</v>
      </c>
      <c r="E69" s="24">
        <v>10</v>
      </c>
      <c r="F69" s="24">
        <v>124.45</v>
      </c>
      <c r="G69" s="24">
        <v>82.96</v>
      </c>
      <c r="H69" s="24">
        <v>207.41</v>
      </c>
      <c r="I69" s="24">
        <v>158.05000000000001</v>
      </c>
      <c r="J69" s="24">
        <v>105.36</v>
      </c>
      <c r="K69" s="26">
        <v>263.41000000000003</v>
      </c>
      <c r="L69" s="39"/>
      <c r="M69" s="238">
        <f t="shared" si="13"/>
        <v>2634.1000000000004</v>
      </c>
      <c r="N69" s="243">
        <f t="shared" si="10"/>
        <v>1843.8700000000001</v>
      </c>
      <c r="O69" s="243">
        <f t="shared" si="14"/>
        <v>790.23000000000013</v>
      </c>
    </row>
    <row r="70" spans="1:15" ht="41.25" x14ac:dyDescent="0.15">
      <c r="A70" s="45" t="s">
        <v>160</v>
      </c>
      <c r="B70" s="45" t="s">
        <v>161</v>
      </c>
      <c r="C70" s="1" t="s">
        <v>162</v>
      </c>
      <c r="D70" s="27" t="s">
        <v>114</v>
      </c>
      <c r="E70" s="31">
        <v>4</v>
      </c>
      <c r="F70" s="31">
        <v>1990.76</v>
      </c>
      <c r="G70" s="31">
        <v>1327.18</v>
      </c>
      <c r="H70" s="31">
        <v>3317.94</v>
      </c>
      <c r="I70" s="31">
        <v>2528.27</v>
      </c>
      <c r="J70" s="31">
        <v>1685.51</v>
      </c>
      <c r="K70" s="41">
        <v>4213.78</v>
      </c>
      <c r="L70" s="39"/>
      <c r="M70" s="238">
        <f t="shared" si="13"/>
        <v>16855.12</v>
      </c>
      <c r="N70" s="243">
        <f t="shared" si="10"/>
        <v>11798.583999999999</v>
      </c>
      <c r="O70" s="243">
        <f t="shared" si="14"/>
        <v>5056.5359999999991</v>
      </c>
    </row>
    <row r="71" spans="1:15" x14ac:dyDescent="0.2">
      <c r="A71" s="33" t="s">
        <v>163</v>
      </c>
      <c r="B71" s="33" t="s">
        <v>164</v>
      </c>
      <c r="C71" s="22" t="s">
        <v>165</v>
      </c>
      <c r="D71" s="27" t="s">
        <v>32</v>
      </c>
      <c r="E71" s="28">
        <v>2.2000000000000002</v>
      </c>
      <c r="F71" s="28">
        <v>5.62</v>
      </c>
      <c r="G71" s="28">
        <v>3.75</v>
      </c>
      <c r="H71" s="28">
        <v>9.3699999999999992</v>
      </c>
      <c r="I71" s="28">
        <v>7.14</v>
      </c>
      <c r="J71" s="28">
        <v>4.76</v>
      </c>
      <c r="K71" s="30">
        <v>11.9</v>
      </c>
      <c r="L71" s="28"/>
      <c r="M71" s="238">
        <f t="shared" si="13"/>
        <v>26.180000000000003</v>
      </c>
      <c r="N71" s="243">
        <f t="shared" si="10"/>
        <v>18.326000000000001</v>
      </c>
      <c r="O71" s="243">
        <f t="shared" si="14"/>
        <v>7.854000000000001</v>
      </c>
    </row>
    <row r="72" spans="1:15" x14ac:dyDescent="0.2">
      <c r="A72" s="21" t="s">
        <v>166</v>
      </c>
      <c r="B72" s="21" t="s">
        <v>167</v>
      </c>
      <c r="C72" s="22" t="s">
        <v>168</v>
      </c>
      <c r="D72" s="27" t="s">
        <v>169</v>
      </c>
      <c r="E72" s="24">
        <v>1</v>
      </c>
      <c r="F72" s="24">
        <v>618.55999999999995</v>
      </c>
      <c r="G72" s="24">
        <v>412.38</v>
      </c>
      <c r="H72" s="24">
        <v>1030.94</v>
      </c>
      <c r="I72" s="24">
        <v>785.58</v>
      </c>
      <c r="J72" s="24">
        <v>523.72</v>
      </c>
      <c r="K72" s="46">
        <v>1309.29</v>
      </c>
      <c r="L72" s="39"/>
      <c r="M72" s="238">
        <f t="shared" si="13"/>
        <v>1309.29</v>
      </c>
      <c r="N72" s="243">
        <f t="shared" si="10"/>
        <v>916.50299999999993</v>
      </c>
      <c r="O72" s="243">
        <f t="shared" si="14"/>
        <v>392.78699999999998</v>
      </c>
    </row>
    <row r="73" spans="1:15" ht="57.75" x14ac:dyDescent="0.15">
      <c r="A73" s="48">
        <v>40187</v>
      </c>
      <c r="B73" s="45" t="s">
        <v>170</v>
      </c>
      <c r="C73" s="1" t="s">
        <v>171</v>
      </c>
      <c r="D73" s="23" t="s">
        <v>172</v>
      </c>
      <c r="E73" s="31">
        <v>2.04</v>
      </c>
      <c r="F73" s="31">
        <v>272.48</v>
      </c>
      <c r="G73" s="31">
        <v>181.65</v>
      </c>
      <c r="H73" s="31">
        <v>454.13</v>
      </c>
      <c r="I73" s="31">
        <v>346.05</v>
      </c>
      <c r="J73" s="31">
        <v>230.7</v>
      </c>
      <c r="K73" s="32">
        <v>576.75</v>
      </c>
      <c r="L73" s="42"/>
      <c r="M73" s="238">
        <f t="shared" si="13"/>
        <v>1176.57</v>
      </c>
      <c r="N73" s="243">
        <f t="shared" si="10"/>
        <v>823.59899999999993</v>
      </c>
      <c r="O73" s="243">
        <f t="shared" si="14"/>
        <v>352.97099999999995</v>
      </c>
    </row>
    <row r="74" spans="1:15" ht="24.75" x14ac:dyDescent="0.15">
      <c r="A74" s="48">
        <v>40552</v>
      </c>
      <c r="B74" s="45" t="s">
        <v>173</v>
      </c>
      <c r="C74" s="1" t="s">
        <v>174</v>
      </c>
      <c r="D74" s="27" t="s">
        <v>175</v>
      </c>
      <c r="E74" s="24">
        <v>1.7</v>
      </c>
      <c r="F74" s="24">
        <v>108.53</v>
      </c>
      <c r="G74" s="24">
        <v>72.36</v>
      </c>
      <c r="H74" s="24">
        <v>180.89</v>
      </c>
      <c r="I74" s="24">
        <v>137.84</v>
      </c>
      <c r="J74" s="24">
        <v>91.89</v>
      </c>
      <c r="K74" s="26">
        <v>229.73</v>
      </c>
      <c r="L74" s="28"/>
      <c r="M74" s="238">
        <f t="shared" si="13"/>
        <v>390.541</v>
      </c>
      <c r="N74" s="243">
        <f t="shared" si="10"/>
        <v>273.37869999999998</v>
      </c>
      <c r="O74" s="243">
        <f t="shared" si="14"/>
        <v>117.16229999999999</v>
      </c>
    </row>
    <row r="75" spans="1:15" ht="16.5" x14ac:dyDescent="0.2">
      <c r="A75" s="34">
        <v>40917</v>
      </c>
      <c r="B75" s="21" t="s">
        <v>176</v>
      </c>
      <c r="C75" s="1" t="s">
        <v>177</v>
      </c>
      <c r="D75" s="27" t="s">
        <v>175</v>
      </c>
      <c r="E75" s="28">
        <v>1.7</v>
      </c>
      <c r="F75" s="28">
        <v>34.450000000000003</v>
      </c>
      <c r="G75" s="28">
        <v>22.96</v>
      </c>
      <c r="H75" s="28">
        <v>57.41</v>
      </c>
      <c r="I75" s="28">
        <v>43.75</v>
      </c>
      <c r="J75" s="28">
        <v>29.16</v>
      </c>
      <c r="K75" s="30">
        <v>72.91</v>
      </c>
      <c r="L75" s="28"/>
      <c r="M75" s="238">
        <f t="shared" si="13"/>
        <v>123.94699999999999</v>
      </c>
      <c r="N75" s="243">
        <f t="shared" si="10"/>
        <v>86.762899999999988</v>
      </c>
      <c r="O75" s="243">
        <f t="shared" si="14"/>
        <v>37.184099999999994</v>
      </c>
    </row>
    <row r="76" spans="1:15" x14ac:dyDescent="0.2">
      <c r="A76" s="16" t="s">
        <v>178</v>
      </c>
      <c r="B76" s="17"/>
      <c r="C76" s="35" t="s">
        <v>179</v>
      </c>
      <c r="D76" s="36"/>
      <c r="E76" s="36"/>
      <c r="F76" s="36"/>
      <c r="G76" s="36"/>
      <c r="H76" s="36"/>
      <c r="I76" s="36"/>
      <c r="J76" s="36"/>
      <c r="K76" s="37"/>
      <c r="L76" s="44"/>
      <c r="M76" s="237">
        <f>SUM(M77:M102)</f>
        <v>19155.849999999999</v>
      </c>
      <c r="N76" s="245">
        <f t="shared" si="10"/>
        <v>13409.094999999998</v>
      </c>
      <c r="O76" s="245">
        <f t="shared" si="14"/>
        <v>5746.7549999999992</v>
      </c>
    </row>
    <row r="77" spans="1:15" ht="16.5" x14ac:dyDescent="0.15">
      <c r="A77" s="45" t="s">
        <v>180</v>
      </c>
      <c r="B77" s="45" t="s">
        <v>181</v>
      </c>
      <c r="C77" s="1" t="s">
        <v>182</v>
      </c>
      <c r="D77" s="27" t="s">
        <v>175</v>
      </c>
      <c r="E77" s="24">
        <v>1950</v>
      </c>
      <c r="F77" s="24">
        <v>1.39</v>
      </c>
      <c r="G77" s="24">
        <v>0.92</v>
      </c>
      <c r="H77" s="24">
        <v>2.31</v>
      </c>
      <c r="I77" s="24">
        <v>1.76</v>
      </c>
      <c r="J77" s="24">
        <v>1.17</v>
      </c>
      <c r="K77" s="26">
        <v>2.93</v>
      </c>
      <c r="L77" s="39"/>
      <c r="M77" s="238">
        <f>K77*E77</f>
        <v>5713.5</v>
      </c>
      <c r="N77" s="243">
        <f t="shared" si="10"/>
        <v>3999.45</v>
      </c>
      <c r="O77" s="243">
        <f t="shared" si="14"/>
        <v>1714.05</v>
      </c>
    </row>
    <row r="78" spans="1:15" ht="16.5" x14ac:dyDescent="0.15">
      <c r="A78" s="45" t="s">
        <v>183</v>
      </c>
      <c r="B78" s="45" t="s">
        <v>184</v>
      </c>
      <c r="C78" s="117" t="s">
        <v>349</v>
      </c>
      <c r="D78" s="27" t="s">
        <v>175</v>
      </c>
      <c r="E78" s="9"/>
      <c r="F78" s="24">
        <v>9.02</v>
      </c>
      <c r="G78" s="24">
        <v>6.01</v>
      </c>
      <c r="H78" s="24">
        <v>15.03</v>
      </c>
      <c r="I78" s="24">
        <v>11.45</v>
      </c>
      <c r="J78" s="24">
        <v>7.64</v>
      </c>
      <c r="K78" s="26">
        <v>19.09</v>
      </c>
      <c r="L78" s="9"/>
      <c r="M78" s="238">
        <f t="shared" ref="M78:M102" si="15">K78*E78</f>
        <v>0</v>
      </c>
      <c r="N78" s="243">
        <f t="shared" si="10"/>
        <v>0</v>
      </c>
      <c r="O78" s="243">
        <f t="shared" si="14"/>
        <v>0</v>
      </c>
    </row>
    <row r="79" spans="1:15" ht="16.5" x14ac:dyDescent="0.15">
      <c r="A79" s="45" t="s">
        <v>185</v>
      </c>
      <c r="B79" s="45" t="s">
        <v>186</v>
      </c>
      <c r="C79" s="1" t="s">
        <v>187</v>
      </c>
      <c r="D79" s="27" t="s">
        <v>175</v>
      </c>
      <c r="E79" s="24">
        <v>150</v>
      </c>
      <c r="F79" s="24">
        <v>6.31</v>
      </c>
      <c r="G79" s="24">
        <v>4.21</v>
      </c>
      <c r="H79" s="24">
        <v>10.52</v>
      </c>
      <c r="I79" s="24">
        <v>8.02</v>
      </c>
      <c r="J79" s="24">
        <v>5.34</v>
      </c>
      <c r="K79" s="26">
        <v>13.36</v>
      </c>
      <c r="L79" s="39"/>
      <c r="M79" s="238">
        <f t="shared" si="15"/>
        <v>2004</v>
      </c>
      <c r="N79" s="243">
        <f t="shared" si="10"/>
        <v>1402.8</v>
      </c>
      <c r="O79" s="243">
        <f t="shared" si="14"/>
        <v>601.19999999999993</v>
      </c>
    </row>
    <row r="80" spans="1:15" ht="24.75" x14ac:dyDescent="0.15">
      <c r="A80" s="45" t="s">
        <v>188</v>
      </c>
      <c r="B80" s="45" t="s">
        <v>189</v>
      </c>
      <c r="C80" s="22" t="s">
        <v>190</v>
      </c>
      <c r="D80" s="27" t="s">
        <v>175</v>
      </c>
      <c r="E80" s="24">
        <v>120</v>
      </c>
      <c r="F80" s="24">
        <v>2.5299999999999998</v>
      </c>
      <c r="G80" s="24">
        <v>1.68</v>
      </c>
      <c r="H80" s="24">
        <v>4.21</v>
      </c>
      <c r="I80" s="24">
        <v>3.21</v>
      </c>
      <c r="J80" s="24">
        <v>2.14</v>
      </c>
      <c r="K80" s="26">
        <v>5.35</v>
      </c>
      <c r="L80" s="28"/>
      <c r="M80" s="238">
        <f t="shared" si="15"/>
        <v>642</v>
      </c>
      <c r="N80" s="243">
        <f t="shared" si="10"/>
        <v>449.4</v>
      </c>
      <c r="O80" s="243">
        <f t="shared" si="14"/>
        <v>192.6</v>
      </c>
    </row>
    <row r="81" spans="1:15" x14ac:dyDescent="0.2">
      <c r="A81" s="21" t="s">
        <v>191</v>
      </c>
      <c r="B81" s="21" t="s">
        <v>192</v>
      </c>
      <c r="C81" s="22" t="s">
        <v>193</v>
      </c>
      <c r="D81" s="27" t="s">
        <v>175</v>
      </c>
      <c r="E81" s="24">
        <v>500</v>
      </c>
      <c r="F81" s="24">
        <v>2.23</v>
      </c>
      <c r="G81" s="24">
        <v>1.48</v>
      </c>
      <c r="H81" s="24">
        <v>3.71</v>
      </c>
      <c r="I81" s="24">
        <v>2.83</v>
      </c>
      <c r="J81" s="24">
        <v>1.88</v>
      </c>
      <c r="K81" s="26">
        <v>4.71</v>
      </c>
      <c r="L81" s="39"/>
      <c r="M81" s="238">
        <f t="shared" si="15"/>
        <v>2355</v>
      </c>
      <c r="N81" s="243">
        <f t="shared" si="10"/>
        <v>1648.5</v>
      </c>
      <c r="O81" s="243">
        <f t="shared" si="14"/>
        <v>706.5</v>
      </c>
    </row>
    <row r="82" spans="1:15" ht="24.75" x14ac:dyDescent="0.15">
      <c r="A82" s="45" t="s">
        <v>194</v>
      </c>
      <c r="B82" s="33" t="s">
        <v>195</v>
      </c>
      <c r="C82" s="1" t="s">
        <v>196</v>
      </c>
      <c r="D82" s="27" t="s">
        <v>114</v>
      </c>
      <c r="E82" s="24">
        <v>2</v>
      </c>
      <c r="F82" s="24">
        <v>74.849999999999994</v>
      </c>
      <c r="G82" s="24">
        <v>49.9</v>
      </c>
      <c r="H82" s="24">
        <v>124.75</v>
      </c>
      <c r="I82" s="24">
        <v>95.06</v>
      </c>
      <c r="J82" s="24">
        <v>63.37</v>
      </c>
      <c r="K82" s="26">
        <v>158.43</v>
      </c>
      <c r="L82" s="28"/>
      <c r="M82" s="238">
        <f t="shared" si="15"/>
        <v>316.86</v>
      </c>
      <c r="N82" s="243">
        <f t="shared" si="10"/>
        <v>221.80199999999999</v>
      </c>
      <c r="O82" s="243">
        <f t="shared" si="14"/>
        <v>95.058000000000007</v>
      </c>
    </row>
    <row r="83" spans="1:15" ht="16.5" x14ac:dyDescent="0.15">
      <c r="A83" s="45" t="s">
        <v>197</v>
      </c>
      <c r="B83" s="33" t="s">
        <v>198</v>
      </c>
      <c r="C83" s="1" t="s">
        <v>199</v>
      </c>
      <c r="D83" s="27" t="s">
        <v>114</v>
      </c>
      <c r="E83" s="24">
        <v>6</v>
      </c>
      <c r="F83" s="24">
        <v>5.0999999999999996</v>
      </c>
      <c r="G83" s="24">
        <v>3.4</v>
      </c>
      <c r="H83" s="24">
        <v>8.5</v>
      </c>
      <c r="I83" s="24">
        <v>6.48</v>
      </c>
      <c r="J83" s="24">
        <v>4.32</v>
      </c>
      <c r="K83" s="26">
        <v>10.8</v>
      </c>
      <c r="L83" s="28"/>
      <c r="M83" s="238">
        <f t="shared" si="15"/>
        <v>64.800000000000011</v>
      </c>
      <c r="N83" s="243">
        <f t="shared" si="10"/>
        <v>45.360000000000007</v>
      </c>
      <c r="O83" s="243">
        <f t="shared" si="14"/>
        <v>19.440000000000001</v>
      </c>
    </row>
    <row r="84" spans="1:15" ht="16.5" x14ac:dyDescent="0.15">
      <c r="A84" s="21" t="s">
        <v>200</v>
      </c>
      <c r="B84" s="33" t="s">
        <v>201</v>
      </c>
      <c r="C84" s="1" t="s">
        <v>202</v>
      </c>
      <c r="D84" s="23" t="s">
        <v>114</v>
      </c>
      <c r="E84" s="31">
        <v>4</v>
      </c>
      <c r="F84" s="31">
        <v>10.48</v>
      </c>
      <c r="G84" s="31">
        <v>6.98</v>
      </c>
      <c r="H84" s="31">
        <v>17.46</v>
      </c>
      <c r="I84" s="31">
        <v>13.3</v>
      </c>
      <c r="J84" s="31">
        <v>8.8699999999999992</v>
      </c>
      <c r="K84" s="32">
        <v>22.17</v>
      </c>
      <c r="L84" s="24"/>
      <c r="M84" s="238">
        <f t="shared" si="15"/>
        <v>88.68</v>
      </c>
      <c r="N84" s="243">
        <f t="shared" si="10"/>
        <v>62.076000000000001</v>
      </c>
      <c r="O84" s="243">
        <f t="shared" si="14"/>
        <v>26.604000000000003</v>
      </c>
    </row>
    <row r="85" spans="1:15" ht="16.5" x14ac:dyDescent="0.15">
      <c r="A85" s="21" t="s">
        <v>203</v>
      </c>
      <c r="B85" s="33" t="s">
        <v>204</v>
      </c>
      <c r="C85" s="1" t="s">
        <v>205</v>
      </c>
      <c r="D85" s="23" t="s">
        <v>114</v>
      </c>
      <c r="E85" s="31">
        <v>3</v>
      </c>
      <c r="F85" s="31">
        <v>12.52</v>
      </c>
      <c r="G85" s="31">
        <v>8.35</v>
      </c>
      <c r="H85" s="31">
        <v>20.87</v>
      </c>
      <c r="I85" s="31">
        <v>15.9</v>
      </c>
      <c r="J85" s="31">
        <v>10.6</v>
      </c>
      <c r="K85" s="32">
        <v>26.5</v>
      </c>
      <c r="L85" s="24"/>
      <c r="M85" s="238">
        <f t="shared" si="15"/>
        <v>79.5</v>
      </c>
      <c r="N85" s="243">
        <f t="shared" si="10"/>
        <v>55.65</v>
      </c>
      <c r="O85" s="243">
        <f t="shared" si="14"/>
        <v>23.849999999999998</v>
      </c>
    </row>
    <row r="86" spans="1:15" ht="16.5" x14ac:dyDescent="0.15">
      <c r="A86" s="34">
        <v>40188</v>
      </c>
      <c r="B86" s="33" t="s">
        <v>206</v>
      </c>
      <c r="C86" s="1" t="s">
        <v>207</v>
      </c>
      <c r="D86" s="23" t="s">
        <v>114</v>
      </c>
      <c r="E86" s="31">
        <v>2</v>
      </c>
      <c r="F86" s="31">
        <v>15.79</v>
      </c>
      <c r="G86" s="31">
        <v>10.53</v>
      </c>
      <c r="H86" s="31">
        <v>26.32</v>
      </c>
      <c r="I86" s="31">
        <v>20.059999999999999</v>
      </c>
      <c r="J86" s="31">
        <v>13.37</v>
      </c>
      <c r="K86" s="32">
        <v>33.43</v>
      </c>
      <c r="L86" s="24"/>
      <c r="M86" s="238">
        <f t="shared" si="15"/>
        <v>66.86</v>
      </c>
      <c r="N86" s="243">
        <f t="shared" si="10"/>
        <v>46.802</v>
      </c>
      <c r="O86" s="243">
        <f t="shared" si="14"/>
        <v>20.058</v>
      </c>
    </row>
    <row r="87" spans="1:15" ht="16.5" x14ac:dyDescent="0.15">
      <c r="A87" s="34">
        <v>40553</v>
      </c>
      <c r="B87" s="33" t="s">
        <v>208</v>
      </c>
      <c r="C87" s="1" t="s">
        <v>209</v>
      </c>
      <c r="D87" s="23" t="s">
        <v>114</v>
      </c>
      <c r="E87" s="31">
        <v>4</v>
      </c>
      <c r="F87" s="31">
        <v>11.06</v>
      </c>
      <c r="G87" s="31">
        <v>7.38</v>
      </c>
      <c r="H87" s="31">
        <v>18.440000000000001</v>
      </c>
      <c r="I87" s="31">
        <v>14.05</v>
      </c>
      <c r="J87" s="31">
        <v>9.3699999999999992</v>
      </c>
      <c r="K87" s="32">
        <v>23.42</v>
      </c>
      <c r="L87" s="24"/>
      <c r="M87" s="238">
        <f t="shared" si="15"/>
        <v>93.68</v>
      </c>
      <c r="N87" s="243">
        <f t="shared" si="10"/>
        <v>65.576000000000008</v>
      </c>
      <c r="O87" s="243">
        <f t="shared" si="14"/>
        <v>28.104000000000003</v>
      </c>
    </row>
    <row r="88" spans="1:15" ht="16.5" x14ac:dyDescent="0.15">
      <c r="A88" s="48">
        <v>40918</v>
      </c>
      <c r="B88" s="33" t="s">
        <v>210</v>
      </c>
      <c r="C88" s="1" t="s">
        <v>211</v>
      </c>
      <c r="D88" s="27" t="s">
        <v>114</v>
      </c>
      <c r="E88" s="24">
        <v>2</v>
      </c>
      <c r="F88" s="24">
        <v>82.89</v>
      </c>
      <c r="G88" s="24">
        <v>55.26</v>
      </c>
      <c r="H88" s="24">
        <v>138.15</v>
      </c>
      <c r="I88" s="24">
        <v>83.73</v>
      </c>
      <c r="J88" s="24">
        <v>55.82</v>
      </c>
      <c r="K88" s="26">
        <v>139.55000000000001</v>
      </c>
      <c r="L88" s="28"/>
      <c r="M88" s="238">
        <f t="shared" si="15"/>
        <v>279.10000000000002</v>
      </c>
      <c r="N88" s="243">
        <f t="shared" si="10"/>
        <v>195.37</v>
      </c>
      <c r="O88" s="243">
        <f t="shared" si="14"/>
        <v>83.73</v>
      </c>
    </row>
    <row r="89" spans="1:15" ht="16.5" x14ac:dyDescent="0.15">
      <c r="A89" s="48">
        <v>41284</v>
      </c>
      <c r="B89" s="21" t="s">
        <v>212</v>
      </c>
      <c r="C89" s="1" t="s">
        <v>213</v>
      </c>
      <c r="D89" s="27" t="s">
        <v>114</v>
      </c>
      <c r="E89" s="24">
        <v>4</v>
      </c>
      <c r="F89" s="24">
        <v>11.51</v>
      </c>
      <c r="G89" s="24">
        <v>7.68</v>
      </c>
      <c r="H89" s="24">
        <v>19.190000000000001</v>
      </c>
      <c r="I89" s="24">
        <v>15.39</v>
      </c>
      <c r="J89" s="24">
        <v>10.26</v>
      </c>
      <c r="K89" s="26">
        <v>25.66</v>
      </c>
      <c r="L89" s="28"/>
      <c r="M89" s="238">
        <f t="shared" si="15"/>
        <v>102.64</v>
      </c>
      <c r="N89" s="243">
        <f t="shared" si="10"/>
        <v>71.847999999999999</v>
      </c>
      <c r="O89" s="243">
        <f t="shared" si="14"/>
        <v>30.791999999999998</v>
      </c>
    </row>
    <row r="90" spans="1:15" ht="16.5" x14ac:dyDescent="0.15">
      <c r="A90" s="48">
        <v>41649</v>
      </c>
      <c r="B90" s="21" t="s">
        <v>214</v>
      </c>
      <c r="C90" s="22" t="s">
        <v>215</v>
      </c>
      <c r="D90" s="27" t="s">
        <v>114</v>
      </c>
      <c r="E90" s="24">
        <v>55</v>
      </c>
      <c r="F90" s="24">
        <v>6.65</v>
      </c>
      <c r="G90" s="24">
        <v>4.43</v>
      </c>
      <c r="H90" s="24">
        <v>11.08</v>
      </c>
      <c r="I90" s="24">
        <v>7.01</v>
      </c>
      <c r="J90" s="24">
        <v>4.67</v>
      </c>
      <c r="K90" s="26">
        <v>11.68</v>
      </c>
      <c r="L90" s="28"/>
      <c r="M90" s="238">
        <f t="shared" si="15"/>
        <v>642.4</v>
      </c>
      <c r="N90" s="243">
        <f t="shared" si="10"/>
        <v>449.67999999999995</v>
      </c>
      <c r="O90" s="243">
        <f t="shared" si="14"/>
        <v>192.72</v>
      </c>
    </row>
    <row r="91" spans="1:15" ht="16.5" x14ac:dyDescent="0.15">
      <c r="A91" s="48">
        <v>42014</v>
      </c>
      <c r="B91" s="21" t="s">
        <v>216</v>
      </c>
      <c r="C91" s="1" t="s">
        <v>217</v>
      </c>
      <c r="D91" s="27" t="s">
        <v>114</v>
      </c>
      <c r="E91" s="24">
        <v>2</v>
      </c>
      <c r="F91" s="24">
        <v>53.23</v>
      </c>
      <c r="G91" s="24">
        <v>35.479999999999997</v>
      </c>
      <c r="H91" s="24">
        <v>88.71</v>
      </c>
      <c r="I91" s="24">
        <v>67.599999999999994</v>
      </c>
      <c r="J91" s="24">
        <v>45.06</v>
      </c>
      <c r="K91" s="26">
        <v>112.66</v>
      </c>
      <c r="L91" s="28"/>
      <c r="M91" s="238">
        <f t="shared" si="15"/>
        <v>225.32</v>
      </c>
      <c r="N91" s="243">
        <f t="shared" si="10"/>
        <v>157.72399999999999</v>
      </c>
      <c r="O91" s="243">
        <f t="shared" si="14"/>
        <v>67.595999999999989</v>
      </c>
    </row>
    <row r="92" spans="1:15" ht="16.5" x14ac:dyDescent="0.2">
      <c r="A92" s="34">
        <v>42379</v>
      </c>
      <c r="B92" s="33" t="s">
        <v>218</v>
      </c>
      <c r="C92" s="1" t="s">
        <v>219</v>
      </c>
      <c r="D92" s="27" t="s">
        <v>114</v>
      </c>
      <c r="E92" s="24">
        <v>14</v>
      </c>
      <c r="F92" s="24">
        <v>4.9400000000000004</v>
      </c>
      <c r="G92" s="24">
        <v>3.3</v>
      </c>
      <c r="H92" s="24">
        <v>8.24</v>
      </c>
      <c r="I92" s="24">
        <v>6.28</v>
      </c>
      <c r="J92" s="24">
        <v>4.1900000000000004</v>
      </c>
      <c r="K92" s="26">
        <v>10.46</v>
      </c>
      <c r="L92" s="28"/>
      <c r="M92" s="238">
        <f t="shared" si="15"/>
        <v>146.44</v>
      </c>
      <c r="N92" s="243">
        <f t="shared" si="10"/>
        <v>102.508</v>
      </c>
      <c r="O92" s="243">
        <f t="shared" si="14"/>
        <v>43.931999999999995</v>
      </c>
    </row>
    <row r="93" spans="1:15" x14ac:dyDescent="0.2">
      <c r="A93" s="34">
        <v>42745</v>
      </c>
      <c r="B93" s="33" t="s">
        <v>220</v>
      </c>
      <c r="C93" s="22" t="s">
        <v>221</v>
      </c>
      <c r="D93" s="27" t="s">
        <v>114</v>
      </c>
      <c r="E93" s="24">
        <v>3</v>
      </c>
      <c r="F93" s="24">
        <v>34.72</v>
      </c>
      <c r="G93" s="24">
        <v>23.14</v>
      </c>
      <c r="H93" s="24">
        <v>57.86</v>
      </c>
      <c r="I93" s="24">
        <v>44.09</v>
      </c>
      <c r="J93" s="24">
        <v>29.39</v>
      </c>
      <c r="K93" s="26">
        <v>73.48</v>
      </c>
      <c r="L93" s="28"/>
      <c r="M93" s="238">
        <f t="shared" si="15"/>
        <v>220.44</v>
      </c>
      <c r="N93" s="243">
        <f t="shared" si="10"/>
        <v>154.30799999999999</v>
      </c>
      <c r="O93" s="243">
        <f t="shared" si="14"/>
        <v>66.131999999999991</v>
      </c>
    </row>
    <row r="94" spans="1:15" x14ac:dyDescent="0.2">
      <c r="A94" s="47">
        <v>43110</v>
      </c>
      <c r="B94" s="33" t="s">
        <v>222</v>
      </c>
      <c r="C94" s="22" t="s">
        <v>223</v>
      </c>
      <c r="D94" s="27" t="s">
        <v>175</v>
      </c>
      <c r="E94" s="28">
        <v>12</v>
      </c>
      <c r="F94" s="28">
        <v>71.44</v>
      </c>
      <c r="G94" s="28">
        <v>47.62</v>
      </c>
      <c r="H94" s="28">
        <v>119.06</v>
      </c>
      <c r="I94" s="28">
        <v>90.72</v>
      </c>
      <c r="J94" s="28">
        <v>60.48</v>
      </c>
      <c r="K94" s="30">
        <v>151.21</v>
      </c>
      <c r="L94" s="39"/>
      <c r="M94" s="238">
        <f t="shared" si="15"/>
        <v>1814.52</v>
      </c>
      <c r="N94" s="243">
        <f t="shared" si="10"/>
        <v>1270.164</v>
      </c>
      <c r="O94" s="243">
        <f t="shared" si="14"/>
        <v>544.35599999999999</v>
      </c>
    </row>
    <row r="95" spans="1:15" x14ac:dyDescent="0.2">
      <c r="A95" s="47">
        <v>43475</v>
      </c>
      <c r="B95" s="33" t="s">
        <v>222</v>
      </c>
      <c r="C95" s="22" t="s">
        <v>224</v>
      </c>
      <c r="D95" s="27" t="s">
        <v>114</v>
      </c>
      <c r="E95" s="28">
        <v>2</v>
      </c>
      <c r="F95" s="28">
        <v>46</v>
      </c>
      <c r="G95" s="28">
        <v>30.66</v>
      </c>
      <c r="H95" s="28">
        <v>76.66</v>
      </c>
      <c r="I95" s="28">
        <v>58.41</v>
      </c>
      <c r="J95" s="28">
        <v>38.94</v>
      </c>
      <c r="K95" s="30">
        <v>97.36</v>
      </c>
      <c r="L95" s="28"/>
      <c r="M95" s="238">
        <f t="shared" si="15"/>
        <v>194.72</v>
      </c>
      <c r="N95" s="243">
        <f t="shared" si="10"/>
        <v>136.304</v>
      </c>
      <c r="O95" s="243">
        <f t="shared" si="14"/>
        <v>58.415999999999997</v>
      </c>
    </row>
    <row r="96" spans="1:15" x14ac:dyDescent="0.2">
      <c r="A96" s="34">
        <v>43840</v>
      </c>
      <c r="B96" s="33" t="s">
        <v>225</v>
      </c>
      <c r="C96" s="22" t="s">
        <v>226</v>
      </c>
      <c r="D96" s="27" t="s">
        <v>114</v>
      </c>
      <c r="E96" s="24">
        <v>10</v>
      </c>
      <c r="F96" s="24">
        <v>14.42</v>
      </c>
      <c r="G96" s="24">
        <v>9.6199999999999992</v>
      </c>
      <c r="H96" s="24">
        <v>24.04</v>
      </c>
      <c r="I96" s="24">
        <v>18.32</v>
      </c>
      <c r="J96" s="24">
        <v>12.21</v>
      </c>
      <c r="K96" s="26">
        <v>30.53</v>
      </c>
      <c r="L96" s="28"/>
      <c r="M96" s="238">
        <f t="shared" si="15"/>
        <v>305.3</v>
      </c>
      <c r="N96" s="243">
        <f t="shared" si="10"/>
        <v>213.71</v>
      </c>
      <c r="O96" s="243">
        <f t="shared" si="14"/>
        <v>91.59</v>
      </c>
    </row>
    <row r="97" spans="1:15" x14ac:dyDescent="0.2">
      <c r="A97" s="34">
        <v>44206</v>
      </c>
      <c r="B97" s="33" t="s">
        <v>227</v>
      </c>
      <c r="C97" s="22" t="s">
        <v>228</v>
      </c>
      <c r="D97" s="27" t="s">
        <v>114</v>
      </c>
      <c r="E97" s="24">
        <v>39</v>
      </c>
      <c r="F97" s="24">
        <v>16.190000000000001</v>
      </c>
      <c r="G97" s="24">
        <v>10.79</v>
      </c>
      <c r="H97" s="24">
        <v>26.98</v>
      </c>
      <c r="I97" s="24">
        <v>20.56</v>
      </c>
      <c r="J97" s="24">
        <v>13.71</v>
      </c>
      <c r="K97" s="26">
        <v>34.26</v>
      </c>
      <c r="L97" s="39"/>
      <c r="M97" s="238">
        <f t="shared" si="15"/>
        <v>1336.1399999999999</v>
      </c>
      <c r="N97" s="243">
        <f t="shared" si="10"/>
        <v>935.29799999999989</v>
      </c>
      <c r="O97" s="243">
        <f t="shared" si="14"/>
        <v>400.84199999999993</v>
      </c>
    </row>
    <row r="98" spans="1:15" ht="16.5" x14ac:dyDescent="0.15">
      <c r="A98" s="34">
        <v>44571</v>
      </c>
      <c r="B98" s="33" t="s">
        <v>229</v>
      </c>
      <c r="C98" s="1" t="s">
        <v>230</v>
      </c>
      <c r="D98" s="23" t="s">
        <v>114</v>
      </c>
      <c r="E98" s="31">
        <v>8</v>
      </c>
      <c r="F98" s="31">
        <v>6.93</v>
      </c>
      <c r="G98" s="31">
        <v>4.62</v>
      </c>
      <c r="H98" s="31">
        <v>11.55</v>
      </c>
      <c r="I98" s="31">
        <v>8.8000000000000007</v>
      </c>
      <c r="J98" s="31">
        <v>5.87</v>
      </c>
      <c r="K98" s="32">
        <v>14.67</v>
      </c>
      <c r="L98" s="24"/>
      <c r="M98" s="238">
        <f t="shared" si="15"/>
        <v>117.36</v>
      </c>
      <c r="N98" s="243">
        <f t="shared" si="10"/>
        <v>82.152000000000001</v>
      </c>
      <c r="O98" s="243">
        <f t="shared" si="14"/>
        <v>35.207999999999998</v>
      </c>
    </row>
    <row r="99" spans="1:15" x14ac:dyDescent="0.2">
      <c r="A99" s="47">
        <v>44936</v>
      </c>
      <c r="B99" s="33" t="s">
        <v>222</v>
      </c>
      <c r="C99" s="22" t="s">
        <v>231</v>
      </c>
      <c r="D99" s="27" t="s">
        <v>114</v>
      </c>
      <c r="E99" s="28">
        <v>3</v>
      </c>
      <c r="F99" s="28">
        <v>96.93</v>
      </c>
      <c r="G99" s="28">
        <v>64.62</v>
      </c>
      <c r="H99" s="28">
        <v>161.55000000000001</v>
      </c>
      <c r="I99" s="28">
        <v>123.1</v>
      </c>
      <c r="J99" s="28">
        <v>82.07</v>
      </c>
      <c r="K99" s="30">
        <v>205.17</v>
      </c>
      <c r="L99" s="28"/>
      <c r="M99" s="238">
        <f t="shared" si="15"/>
        <v>615.51</v>
      </c>
      <c r="N99" s="243">
        <f t="shared" si="10"/>
        <v>430.85699999999997</v>
      </c>
      <c r="O99" s="243">
        <f t="shared" si="14"/>
        <v>184.65299999999999</v>
      </c>
    </row>
    <row r="100" spans="1:15" x14ac:dyDescent="0.2">
      <c r="A100" s="47">
        <v>45301</v>
      </c>
      <c r="B100" s="33" t="s">
        <v>222</v>
      </c>
      <c r="C100" s="22" t="s">
        <v>232</v>
      </c>
      <c r="D100" s="27" t="s">
        <v>114</v>
      </c>
      <c r="E100" s="28">
        <v>2</v>
      </c>
      <c r="F100" s="28">
        <v>18.82</v>
      </c>
      <c r="G100" s="28">
        <v>12.55</v>
      </c>
      <c r="H100" s="28">
        <v>31.37</v>
      </c>
      <c r="I100" s="28">
        <v>23.9</v>
      </c>
      <c r="J100" s="28">
        <v>15.94</v>
      </c>
      <c r="K100" s="30">
        <v>39.840000000000003</v>
      </c>
      <c r="L100" s="28"/>
      <c r="M100" s="238">
        <f t="shared" si="15"/>
        <v>79.680000000000007</v>
      </c>
      <c r="N100" s="243">
        <f t="shared" si="10"/>
        <v>55.776000000000003</v>
      </c>
      <c r="O100" s="243">
        <f t="shared" si="14"/>
        <v>23.904</v>
      </c>
    </row>
    <row r="101" spans="1:15" x14ac:dyDescent="0.2">
      <c r="A101" s="47">
        <v>45667</v>
      </c>
      <c r="B101" s="33" t="s">
        <v>222</v>
      </c>
      <c r="C101" s="22" t="s">
        <v>233</v>
      </c>
      <c r="D101" s="27" t="s">
        <v>114</v>
      </c>
      <c r="E101" s="28">
        <v>10</v>
      </c>
      <c r="F101" s="28">
        <v>14.89</v>
      </c>
      <c r="G101" s="28">
        <v>9.92</v>
      </c>
      <c r="H101" s="28">
        <v>24.81</v>
      </c>
      <c r="I101" s="28">
        <v>18.91</v>
      </c>
      <c r="J101" s="28">
        <v>12.6</v>
      </c>
      <c r="K101" s="30">
        <v>31.51</v>
      </c>
      <c r="L101" s="28"/>
      <c r="M101" s="238">
        <f t="shared" si="15"/>
        <v>315.10000000000002</v>
      </c>
      <c r="N101" s="243">
        <f t="shared" si="10"/>
        <v>220.57</v>
      </c>
      <c r="O101" s="243">
        <f t="shared" si="14"/>
        <v>94.53</v>
      </c>
    </row>
    <row r="102" spans="1:15" ht="16.5" x14ac:dyDescent="0.15">
      <c r="A102" s="48">
        <v>46032</v>
      </c>
      <c r="B102" s="33" t="s">
        <v>184</v>
      </c>
      <c r="C102" s="1" t="s">
        <v>234</v>
      </c>
      <c r="D102" s="27" t="s">
        <v>28</v>
      </c>
      <c r="E102" s="24">
        <v>70</v>
      </c>
      <c r="F102" s="24">
        <v>9.02</v>
      </c>
      <c r="G102" s="24">
        <v>6.01</v>
      </c>
      <c r="H102" s="24">
        <v>15.03</v>
      </c>
      <c r="I102" s="24">
        <v>11.45</v>
      </c>
      <c r="J102" s="24">
        <v>7.64</v>
      </c>
      <c r="K102" s="26">
        <v>19.09</v>
      </c>
      <c r="L102" s="39"/>
      <c r="M102" s="238">
        <f t="shared" si="15"/>
        <v>1336.3</v>
      </c>
      <c r="N102" s="243">
        <f t="shared" si="10"/>
        <v>935.40999999999985</v>
      </c>
      <c r="O102" s="243">
        <f t="shared" si="14"/>
        <v>400.89</v>
      </c>
    </row>
    <row r="103" spans="1:15" x14ac:dyDescent="0.2">
      <c r="A103" s="16" t="s">
        <v>235</v>
      </c>
      <c r="B103" s="17"/>
      <c r="C103" s="35" t="s">
        <v>236</v>
      </c>
      <c r="D103" s="36"/>
      <c r="E103" s="36"/>
      <c r="F103" s="36"/>
      <c r="G103" s="36"/>
      <c r="H103" s="36"/>
      <c r="I103" s="36"/>
      <c r="J103" s="36"/>
      <c r="K103" s="37"/>
      <c r="L103" s="44"/>
      <c r="M103" s="237">
        <f>SUM(M104:M124)</f>
        <v>5847.5899999999992</v>
      </c>
      <c r="N103" s="245">
        <f t="shared" si="10"/>
        <v>4093.3129999999992</v>
      </c>
      <c r="O103" s="245">
        <f t="shared" si="14"/>
        <v>1754.2769999999998</v>
      </c>
    </row>
    <row r="104" spans="1:15" x14ac:dyDescent="0.2">
      <c r="A104" s="21" t="s">
        <v>237</v>
      </c>
      <c r="B104" s="33" t="s">
        <v>238</v>
      </c>
      <c r="C104" s="22" t="s">
        <v>239</v>
      </c>
      <c r="D104" s="27" t="s">
        <v>175</v>
      </c>
      <c r="E104" s="28">
        <v>85</v>
      </c>
      <c r="F104" s="28">
        <v>2.73</v>
      </c>
      <c r="G104" s="28">
        <v>1.82</v>
      </c>
      <c r="H104" s="28">
        <v>4.55</v>
      </c>
      <c r="I104" s="28">
        <v>3.47</v>
      </c>
      <c r="J104" s="28">
        <v>2.31</v>
      </c>
      <c r="K104" s="30">
        <v>5.78</v>
      </c>
      <c r="L104" s="28"/>
      <c r="M104" s="29">
        <f>K104*E104</f>
        <v>491.3</v>
      </c>
      <c r="N104" s="243">
        <f t="shared" si="10"/>
        <v>343.90999999999997</v>
      </c>
      <c r="O104" s="243">
        <f t="shared" si="14"/>
        <v>147.38999999999999</v>
      </c>
    </row>
    <row r="105" spans="1:15" ht="16.5" x14ac:dyDescent="0.15">
      <c r="A105" s="45" t="s">
        <v>240</v>
      </c>
      <c r="B105" s="21" t="s">
        <v>238</v>
      </c>
      <c r="C105" s="1" t="s">
        <v>241</v>
      </c>
      <c r="D105" s="27" t="s">
        <v>114</v>
      </c>
      <c r="E105" s="24">
        <v>10</v>
      </c>
      <c r="F105" s="24">
        <v>1.96</v>
      </c>
      <c r="G105" s="24">
        <v>1.31</v>
      </c>
      <c r="H105" s="24">
        <v>3.27</v>
      </c>
      <c r="I105" s="24">
        <v>2.4900000000000002</v>
      </c>
      <c r="J105" s="24">
        <v>1.66</v>
      </c>
      <c r="K105" s="26">
        <v>4.1500000000000004</v>
      </c>
      <c r="L105" s="28"/>
      <c r="M105" s="29">
        <f t="shared" ref="M105:M124" si="16">K105*E105</f>
        <v>41.5</v>
      </c>
      <c r="N105" s="243">
        <f t="shared" si="10"/>
        <v>29.049999999999997</v>
      </c>
      <c r="O105" s="243">
        <f t="shared" si="14"/>
        <v>12.45</v>
      </c>
    </row>
    <row r="106" spans="1:15" ht="16.5" x14ac:dyDescent="0.15">
      <c r="A106" s="45" t="s">
        <v>242</v>
      </c>
      <c r="B106" s="33" t="s">
        <v>238</v>
      </c>
      <c r="C106" s="1" t="s">
        <v>243</v>
      </c>
      <c r="D106" s="27" t="s">
        <v>114</v>
      </c>
      <c r="E106" s="24">
        <v>14</v>
      </c>
      <c r="F106" s="24">
        <v>1.8</v>
      </c>
      <c r="G106" s="24">
        <v>1.2</v>
      </c>
      <c r="H106" s="24">
        <v>3</v>
      </c>
      <c r="I106" s="24">
        <v>2.29</v>
      </c>
      <c r="J106" s="24">
        <v>1.52</v>
      </c>
      <c r="K106" s="26">
        <v>3.81</v>
      </c>
      <c r="L106" s="28"/>
      <c r="M106" s="29">
        <f t="shared" si="16"/>
        <v>53.34</v>
      </c>
      <c r="N106" s="243">
        <f t="shared" si="10"/>
        <v>37.338000000000001</v>
      </c>
      <c r="O106" s="243">
        <f t="shared" si="14"/>
        <v>16.001999999999999</v>
      </c>
    </row>
    <row r="107" spans="1:15" ht="24.75" x14ac:dyDescent="0.15">
      <c r="A107" s="45" t="s">
        <v>244</v>
      </c>
      <c r="B107" s="33" t="s">
        <v>245</v>
      </c>
      <c r="C107" s="1" t="s">
        <v>246</v>
      </c>
      <c r="D107" s="27" t="s">
        <v>114</v>
      </c>
      <c r="E107" s="24">
        <v>5</v>
      </c>
      <c r="F107" s="24">
        <v>55.65</v>
      </c>
      <c r="G107" s="24">
        <v>37.1</v>
      </c>
      <c r="H107" s="24">
        <v>92.75</v>
      </c>
      <c r="I107" s="24">
        <v>70.680000000000007</v>
      </c>
      <c r="J107" s="24">
        <v>47.12</v>
      </c>
      <c r="K107" s="26">
        <v>117.79</v>
      </c>
      <c r="L107" s="28"/>
      <c r="M107" s="29">
        <f t="shared" si="16"/>
        <v>588.95000000000005</v>
      </c>
      <c r="N107" s="243">
        <f t="shared" si="10"/>
        <v>412.26499999999999</v>
      </c>
      <c r="O107" s="243">
        <f t="shared" si="14"/>
        <v>176.685</v>
      </c>
    </row>
    <row r="108" spans="1:15" x14ac:dyDescent="0.15">
      <c r="A108" s="45" t="s">
        <v>247</v>
      </c>
      <c r="B108" s="21" t="s">
        <v>248</v>
      </c>
      <c r="C108" s="22" t="s">
        <v>249</v>
      </c>
      <c r="D108" s="27" t="s">
        <v>17</v>
      </c>
      <c r="E108" s="24">
        <v>40</v>
      </c>
      <c r="F108" s="24">
        <v>12.61</v>
      </c>
      <c r="G108" s="24">
        <v>8.4</v>
      </c>
      <c r="H108" s="24">
        <v>21.01</v>
      </c>
      <c r="I108" s="24">
        <v>16.010000000000002</v>
      </c>
      <c r="J108" s="24">
        <v>10.67</v>
      </c>
      <c r="K108" s="26">
        <v>26.68</v>
      </c>
      <c r="L108" s="39"/>
      <c r="M108" s="29">
        <f t="shared" si="16"/>
        <v>1067.2</v>
      </c>
      <c r="N108" s="243">
        <f t="shared" si="10"/>
        <v>747.04</v>
      </c>
      <c r="O108" s="243">
        <f t="shared" si="14"/>
        <v>320.16000000000003</v>
      </c>
    </row>
    <row r="109" spans="1:15" x14ac:dyDescent="0.2">
      <c r="A109" s="21" t="s">
        <v>250</v>
      </c>
      <c r="B109" s="33" t="s">
        <v>251</v>
      </c>
      <c r="C109" s="22" t="s">
        <v>252</v>
      </c>
      <c r="D109" s="27" t="s">
        <v>17</v>
      </c>
      <c r="E109" s="24">
        <v>40</v>
      </c>
      <c r="F109" s="24">
        <v>9.77</v>
      </c>
      <c r="G109" s="24">
        <v>6.51</v>
      </c>
      <c r="H109" s="24">
        <v>16.28</v>
      </c>
      <c r="I109" s="24">
        <v>12.41</v>
      </c>
      <c r="J109" s="24">
        <v>8.27</v>
      </c>
      <c r="K109" s="26">
        <v>20.68</v>
      </c>
      <c r="L109" s="28"/>
      <c r="M109" s="29">
        <f t="shared" si="16"/>
        <v>827.2</v>
      </c>
      <c r="N109" s="243">
        <f t="shared" si="10"/>
        <v>579.04</v>
      </c>
      <c r="O109" s="243">
        <f t="shared" si="14"/>
        <v>248.16</v>
      </c>
    </row>
    <row r="110" spans="1:15" ht="24.75" x14ac:dyDescent="0.15">
      <c r="A110" s="45" t="s">
        <v>253</v>
      </c>
      <c r="B110" s="33" t="s">
        <v>254</v>
      </c>
      <c r="C110" s="1" t="s">
        <v>255</v>
      </c>
      <c r="D110" s="27" t="s">
        <v>175</v>
      </c>
      <c r="E110" s="24">
        <v>20</v>
      </c>
      <c r="F110" s="24">
        <v>17.78</v>
      </c>
      <c r="G110" s="24">
        <v>11.85</v>
      </c>
      <c r="H110" s="24">
        <v>29.63</v>
      </c>
      <c r="I110" s="24">
        <v>22.58</v>
      </c>
      <c r="J110" s="24">
        <v>15.05</v>
      </c>
      <c r="K110" s="26">
        <v>37.630000000000003</v>
      </c>
      <c r="L110" s="28"/>
      <c r="M110" s="29">
        <f t="shared" si="16"/>
        <v>752.6</v>
      </c>
      <c r="N110" s="243">
        <f t="shared" si="10"/>
        <v>526.81999999999994</v>
      </c>
      <c r="O110" s="243">
        <f t="shared" si="14"/>
        <v>225.78</v>
      </c>
    </row>
    <row r="111" spans="1:15" x14ac:dyDescent="0.2">
      <c r="A111" s="21" t="s">
        <v>256</v>
      </c>
      <c r="B111" s="33" t="s">
        <v>257</v>
      </c>
      <c r="C111" s="22" t="s">
        <v>258</v>
      </c>
      <c r="D111" s="27" t="s">
        <v>175</v>
      </c>
      <c r="E111" s="24">
        <v>12</v>
      </c>
      <c r="F111" s="24">
        <v>9.0299999999999994</v>
      </c>
      <c r="G111" s="24">
        <v>6.02</v>
      </c>
      <c r="H111" s="24">
        <v>15.05</v>
      </c>
      <c r="I111" s="24">
        <v>11.47</v>
      </c>
      <c r="J111" s="24">
        <v>7.65</v>
      </c>
      <c r="K111" s="26">
        <v>19.11</v>
      </c>
      <c r="L111" s="28"/>
      <c r="M111" s="29">
        <f t="shared" si="16"/>
        <v>229.32</v>
      </c>
      <c r="N111" s="243">
        <f t="shared" si="10"/>
        <v>160.52399999999997</v>
      </c>
      <c r="O111" s="243">
        <f t="shared" si="14"/>
        <v>68.795999999999992</v>
      </c>
    </row>
    <row r="112" spans="1:15" x14ac:dyDescent="0.2">
      <c r="A112" s="34">
        <v>40189</v>
      </c>
      <c r="B112" s="33" t="s">
        <v>259</v>
      </c>
      <c r="C112" s="22" t="s">
        <v>260</v>
      </c>
      <c r="D112" s="27" t="s">
        <v>175</v>
      </c>
      <c r="E112" s="24">
        <v>10</v>
      </c>
      <c r="F112" s="24">
        <v>6.88</v>
      </c>
      <c r="G112" s="24">
        <v>4.59</v>
      </c>
      <c r="H112" s="24">
        <v>11.47</v>
      </c>
      <c r="I112" s="24">
        <v>8.74</v>
      </c>
      <c r="J112" s="24">
        <v>5.83</v>
      </c>
      <c r="K112" s="26">
        <v>14.57</v>
      </c>
      <c r="L112" s="28"/>
      <c r="M112" s="29">
        <f t="shared" si="16"/>
        <v>145.69999999999999</v>
      </c>
      <c r="N112" s="243">
        <f t="shared" si="10"/>
        <v>101.98999999999998</v>
      </c>
      <c r="O112" s="243">
        <f t="shared" si="14"/>
        <v>43.709999999999994</v>
      </c>
    </row>
    <row r="113" spans="1:15" x14ac:dyDescent="0.15">
      <c r="A113" s="48">
        <v>40554</v>
      </c>
      <c r="B113" s="21" t="s">
        <v>261</v>
      </c>
      <c r="C113" s="22" t="s">
        <v>262</v>
      </c>
      <c r="D113" s="27" t="s">
        <v>114</v>
      </c>
      <c r="E113" s="24">
        <v>7</v>
      </c>
      <c r="F113" s="24">
        <v>4.3</v>
      </c>
      <c r="G113" s="24">
        <v>2.86</v>
      </c>
      <c r="H113" s="24">
        <v>7.16</v>
      </c>
      <c r="I113" s="24">
        <v>5.46</v>
      </c>
      <c r="J113" s="24">
        <v>3.64</v>
      </c>
      <c r="K113" s="26">
        <v>9.09</v>
      </c>
      <c r="L113" s="28"/>
      <c r="M113" s="29">
        <f t="shared" si="16"/>
        <v>63.629999999999995</v>
      </c>
      <c r="N113" s="243">
        <f t="shared" si="10"/>
        <v>44.540999999999997</v>
      </c>
      <c r="O113" s="243">
        <f t="shared" si="14"/>
        <v>19.088999999999999</v>
      </c>
    </row>
    <row r="114" spans="1:15" x14ac:dyDescent="0.15">
      <c r="A114" s="48">
        <v>40919</v>
      </c>
      <c r="B114" s="21" t="s">
        <v>263</v>
      </c>
      <c r="C114" s="22" t="s">
        <v>264</v>
      </c>
      <c r="D114" s="27" t="s">
        <v>114</v>
      </c>
      <c r="E114" s="24">
        <v>7</v>
      </c>
      <c r="F114" s="24">
        <v>1.96</v>
      </c>
      <c r="G114" s="24">
        <v>1.3</v>
      </c>
      <c r="H114" s="24">
        <v>3.26</v>
      </c>
      <c r="I114" s="24">
        <v>2.48</v>
      </c>
      <c r="J114" s="24">
        <v>1.66</v>
      </c>
      <c r="K114" s="26">
        <v>4.1399999999999997</v>
      </c>
      <c r="L114" s="28"/>
      <c r="M114" s="29">
        <f t="shared" si="16"/>
        <v>28.979999999999997</v>
      </c>
      <c r="N114" s="243">
        <f t="shared" si="10"/>
        <v>20.285999999999998</v>
      </c>
      <c r="O114" s="243">
        <f t="shared" si="14"/>
        <v>8.6939999999999991</v>
      </c>
    </row>
    <row r="115" spans="1:15" x14ac:dyDescent="0.2">
      <c r="A115" s="34">
        <v>41285</v>
      </c>
      <c r="B115" s="33" t="s">
        <v>265</v>
      </c>
      <c r="C115" s="22" t="s">
        <v>266</v>
      </c>
      <c r="D115" s="27" t="s">
        <v>114</v>
      </c>
      <c r="E115" s="24">
        <v>4</v>
      </c>
      <c r="F115" s="24">
        <v>13.44</v>
      </c>
      <c r="G115" s="24">
        <v>8.9600000000000009</v>
      </c>
      <c r="H115" s="24">
        <v>22.4</v>
      </c>
      <c r="I115" s="24">
        <v>17.07</v>
      </c>
      <c r="J115" s="24">
        <v>11.38</v>
      </c>
      <c r="K115" s="26">
        <v>28.45</v>
      </c>
      <c r="L115" s="28"/>
      <c r="M115" s="29">
        <f t="shared" si="16"/>
        <v>113.8</v>
      </c>
      <c r="N115" s="243">
        <f t="shared" si="10"/>
        <v>79.66</v>
      </c>
      <c r="O115" s="243">
        <f t="shared" si="14"/>
        <v>34.14</v>
      </c>
    </row>
    <row r="116" spans="1:15" x14ac:dyDescent="0.2">
      <c r="A116" s="34">
        <v>41650</v>
      </c>
      <c r="B116" s="33" t="s">
        <v>267</v>
      </c>
      <c r="C116" s="22" t="s">
        <v>268</v>
      </c>
      <c r="D116" s="27" t="s">
        <v>114</v>
      </c>
      <c r="E116" s="28">
        <v>5</v>
      </c>
      <c r="F116" s="28">
        <v>3.83</v>
      </c>
      <c r="G116" s="28">
        <v>2.56</v>
      </c>
      <c r="H116" s="28">
        <v>6.39</v>
      </c>
      <c r="I116" s="28">
        <v>4.87</v>
      </c>
      <c r="J116" s="28">
        <v>3.25</v>
      </c>
      <c r="K116" s="30">
        <v>8.1199999999999992</v>
      </c>
      <c r="L116" s="28"/>
      <c r="M116" s="29">
        <f t="shared" si="16"/>
        <v>40.599999999999994</v>
      </c>
      <c r="N116" s="243">
        <f t="shared" si="10"/>
        <v>28.419999999999995</v>
      </c>
      <c r="O116" s="243">
        <f t="shared" si="14"/>
        <v>12.179999999999998</v>
      </c>
    </row>
    <row r="117" spans="1:15" ht="16.5" x14ac:dyDescent="0.15">
      <c r="A117" s="48">
        <v>42015</v>
      </c>
      <c r="B117" s="33" t="s">
        <v>269</v>
      </c>
      <c r="C117" s="1" t="s">
        <v>270</v>
      </c>
      <c r="D117" s="27" t="s">
        <v>114</v>
      </c>
      <c r="E117" s="24">
        <v>1</v>
      </c>
      <c r="F117" s="24">
        <v>8.59</v>
      </c>
      <c r="G117" s="24">
        <v>5.73</v>
      </c>
      <c r="H117" s="24">
        <v>14.32</v>
      </c>
      <c r="I117" s="24">
        <v>10.91</v>
      </c>
      <c r="J117" s="24">
        <v>7.27</v>
      </c>
      <c r="K117" s="26">
        <v>18.190000000000001</v>
      </c>
      <c r="L117" s="28"/>
      <c r="M117" s="29">
        <f t="shared" si="16"/>
        <v>18.190000000000001</v>
      </c>
      <c r="N117" s="243">
        <f t="shared" si="10"/>
        <v>12.733000000000001</v>
      </c>
      <c r="O117" s="243">
        <f t="shared" si="14"/>
        <v>5.4569999999999999</v>
      </c>
    </row>
    <row r="118" spans="1:15" ht="16.5" x14ac:dyDescent="0.15">
      <c r="A118" s="48">
        <v>42380</v>
      </c>
      <c r="B118" s="21" t="s">
        <v>271</v>
      </c>
      <c r="C118" s="22" t="s">
        <v>272</v>
      </c>
      <c r="D118" s="27" t="s">
        <v>114</v>
      </c>
      <c r="E118" s="24">
        <v>1</v>
      </c>
      <c r="F118" s="24">
        <v>1.97</v>
      </c>
      <c r="G118" s="24">
        <v>1.32</v>
      </c>
      <c r="H118" s="24">
        <v>3.29</v>
      </c>
      <c r="I118" s="24">
        <v>2.5099999999999998</v>
      </c>
      <c r="J118" s="24">
        <v>1.67</v>
      </c>
      <c r="K118" s="26">
        <v>4.18</v>
      </c>
      <c r="L118" s="28"/>
      <c r="M118" s="29">
        <f t="shared" si="16"/>
        <v>4.18</v>
      </c>
      <c r="N118" s="243">
        <f t="shared" si="10"/>
        <v>2.9259999999999997</v>
      </c>
      <c r="O118" s="243">
        <f t="shared" si="14"/>
        <v>1.2539999999999998</v>
      </c>
    </row>
    <row r="119" spans="1:15" x14ac:dyDescent="0.2">
      <c r="A119" s="34">
        <v>42746</v>
      </c>
      <c r="B119" s="33" t="s">
        <v>273</v>
      </c>
      <c r="C119" s="22" t="s">
        <v>274</v>
      </c>
      <c r="D119" s="27" t="s">
        <v>114</v>
      </c>
      <c r="E119" s="24">
        <v>1</v>
      </c>
      <c r="F119" s="24">
        <v>4.9800000000000004</v>
      </c>
      <c r="G119" s="24">
        <v>3.32</v>
      </c>
      <c r="H119" s="24">
        <v>8.3000000000000007</v>
      </c>
      <c r="I119" s="24">
        <v>6.32</v>
      </c>
      <c r="J119" s="24">
        <v>4.22</v>
      </c>
      <c r="K119" s="26">
        <v>10.54</v>
      </c>
      <c r="L119" s="28"/>
      <c r="M119" s="29">
        <f t="shared" si="16"/>
        <v>10.54</v>
      </c>
      <c r="N119" s="243">
        <f t="shared" si="10"/>
        <v>7.3779999999999992</v>
      </c>
      <c r="O119" s="243">
        <f t="shared" si="14"/>
        <v>3.1619999999999995</v>
      </c>
    </row>
    <row r="120" spans="1:15" x14ac:dyDescent="0.2">
      <c r="A120" s="34">
        <v>43111</v>
      </c>
      <c r="B120" s="33" t="s">
        <v>275</v>
      </c>
      <c r="C120" s="22" t="s">
        <v>276</v>
      </c>
      <c r="D120" s="27" t="s">
        <v>114</v>
      </c>
      <c r="E120" s="28">
        <v>1</v>
      </c>
      <c r="F120" s="28">
        <v>18.82</v>
      </c>
      <c r="G120" s="28">
        <v>12.54</v>
      </c>
      <c r="H120" s="28">
        <v>31.36</v>
      </c>
      <c r="I120" s="28">
        <v>23.9</v>
      </c>
      <c r="J120" s="28">
        <v>15.93</v>
      </c>
      <c r="K120" s="30">
        <v>39.83</v>
      </c>
      <c r="L120" s="28"/>
      <c r="M120" s="29">
        <f t="shared" si="16"/>
        <v>39.83</v>
      </c>
      <c r="N120" s="243">
        <f t="shared" si="10"/>
        <v>27.880999999999997</v>
      </c>
      <c r="O120" s="243">
        <f t="shared" si="14"/>
        <v>11.949</v>
      </c>
    </row>
    <row r="121" spans="1:15" ht="24.75" x14ac:dyDescent="0.15">
      <c r="A121" s="48">
        <v>43476</v>
      </c>
      <c r="B121" s="33" t="s">
        <v>277</v>
      </c>
      <c r="C121" s="1" t="s">
        <v>278</v>
      </c>
      <c r="D121" s="27" t="s">
        <v>169</v>
      </c>
      <c r="E121" s="24">
        <v>2</v>
      </c>
      <c r="F121" s="24">
        <v>27.94</v>
      </c>
      <c r="G121" s="24">
        <v>18.63</v>
      </c>
      <c r="H121" s="24">
        <v>46.57</v>
      </c>
      <c r="I121" s="24">
        <v>35.49</v>
      </c>
      <c r="J121" s="24">
        <v>23.66</v>
      </c>
      <c r="K121" s="26">
        <v>59.14</v>
      </c>
      <c r="L121" s="28"/>
      <c r="M121" s="29">
        <f t="shared" si="16"/>
        <v>118.28</v>
      </c>
      <c r="N121" s="243">
        <f t="shared" si="10"/>
        <v>82.795999999999992</v>
      </c>
      <c r="O121" s="243">
        <f t="shared" si="14"/>
        <v>35.484000000000002</v>
      </c>
    </row>
    <row r="122" spans="1:15" ht="24.75" x14ac:dyDescent="0.15">
      <c r="A122" s="48">
        <v>43841</v>
      </c>
      <c r="B122" s="33" t="s">
        <v>279</v>
      </c>
      <c r="C122" s="1" t="s">
        <v>280</v>
      </c>
      <c r="D122" s="27" t="s">
        <v>169</v>
      </c>
      <c r="E122" s="24">
        <v>5</v>
      </c>
      <c r="F122" s="24">
        <v>27.22</v>
      </c>
      <c r="G122" s="24">
        <v>18.149999999999999</v>
      </c>
      <c r="H122" s="24">
        <v>45.37</v>
      </c>
      <c r="I122" s="24">
        <v>34.57</v>
      </c>
      <c r="J122" s="24">
        <v>23.05</v>
      </c>
      <c r="K122" s="26">
        <v>57.62</v>
      </c>
      <c r="L122" s="28"/>
      <c r="M122" s="29">
        <f t="shared" si="16"/>
        <v>288.09999999999997</v>
      </c>
      <c r="N122" s="243">
        <f t="shared" ref="N122:N137" si="17">M122*0.7</f>
        <v>201.66999999999996</v>
      </c>
      <c r="O122" s="243">
        <f t="shared" si="14"/>
        <v>86.429999999999993</v>
      </c>
    </row>
    <row r="123" spans="1:15" ht="24.75" x14ac:dyDescent="0.15">
      <c r="A123" s="48">
        <v>44207</v>
      </c>
      <c r="B123" s="33" t="s">
        <v>281</v>
      </c>
      <c r="C123" s="1" t="s">
        <v>282</v>
      </c>
      <c r="D123" s="27" t="s">
        <v>169</v>
      </c>
      <c r="E123" s="24">
        <v>4</v>
      </c>
      <c r="F123" s="24">
        <v>55.55</v>
      </c>
      <c r="G123" s="24">
        <v>37.04</v>
      </c>
      <c r="H123" s="24">
        <v>92.59</v>
      </c>
      <c r="I123" s="24">
        <v>70.55</v>
      </c>
      <c r="J123" s="24">
        <v>47.04</v>
      </c>
      <c r="K123" s="26">
        <v>117.59</v>
      </c>
      <c r="L123" s="28"/>
      <c r="M123" s="29">
        <f t="shared" si="16"/>
        <v>470.36</v>
      </c>
      <c r="N123" s="243">
        <f t="shared" si="17"/>
        <v>329.25200000000001</v>
      </c>
      <c r="O123" s="243">
        <f t="shared" si="14"/>
        <v>141.108</v>
      </c>
    </row>
    <row r="124" spans="1:15" ht="16.5" x14ac:dyDescent="0.15">
      <c r="A124" s="48">
        <v>44572</v>
      </c>
      <c r="B124" s="21" t="s">
        <v>283</v>
      </c>
      <c r="C124" s="22" t="s">
        <v>284</v>
      </c>
      <c r="D124" s="27" t="s">
        <v>114</v>
      </c>
      <c r="E124" s="24">
        <v>1</v>
      </c>
      <c r="F124" s="24">
        <v>214.48</v>
      </c>
      <c r="G124" s="24">
        <v>142.99</v>
      </c>
      <c r="H124" s="24">
        <v>357.47</v>
      </c>
      <c r="I124" s="24">
        <v>272.39</v>
      </c>
      <c r="J124" s="24">
        <v>181.59</v>
      </c>
      <c r="K124" s="26">
        <v>453.99</v>
      </c>
      <c r="L124" s="28"/>
      <c r="M124" s="29">
        <f t="shared" si="16"/>
        <v>453.99</v>
      </c>
      <c r="N124" s="243">
        <f t="shared" si="17"/>
        <v>317.79300000000001</v>
      </c>
      <c r="O124" s="243">
        <f t="shared" si="14"/>
        <v>136.197</v>
      </c>
    </row>
    <row r="125" spans="1:15" x14ac:dyDescent="0.2">
      <c r="A125" s="16" t="s">
        <v>285</v>
      </c>
      <c r="B125" s="17"/>
      <c r="C125" s="35" t="s">
        <v>286</v>
      </c>
      <c r="D125" s="36"/>
      <c r="E125" s="36"/>
      <c r="F125" s="36"/>
      <c r="G125" s="36"/>
      <c r="H125" s="36"/>
      <c r="I125" s="36"/>
      <c r="J125" s="36"/>
      <c r="K125" s="37"/>
      <c r="L125" s="44"/>
      <c r="M125" s="237">
        <f>SUM(M126:M132)</f>
        <v>6248.8</v>
      </c>
      <c r="N125" s="245">
        <f t="shared" si="17"/>
        <v>4374.16</v>
      </c>
      <c r="O125" s="245">
        <f t="shared" si="14"/>
        <v>1874.6399999999999</v>
      </c>
    </row>
    <row r="126" spans="1:15" x14ac:dyDescent="0.2">
      <c r="A126" s="21" t="s">
        <v>287</v>
      </c>
      <c r="B126" s="21" t="s">
        <v>288</v>
      </c>
      <c r="C126" s="22" t="s">
        <v>289</v>
      </c>
      <c r="D126" s="27" t="s">
        <v>290</v>
      </c>
      <c r="E126" s="24">
        <v>53</v>
      </c>
      <c r="F126" s="24">
        <v>14.61</v>
      </c>
      <c r="G126" s="24">
        <v>9.74</v>
      </c>
      <c r="H126" s="24">
        <v>24.35</v>
      </c>
      <c r="I126" s="24">
        <v>18.55</v>
      </c>
      <c r="J126" s="24">
        <v>12.37</v>
      </c>
      <c r="K126" s="26">
        <v>30.92</v>
      </c>
      <c r="L126" s="39"/>
      <c r="M126" s="238">
        <f>K126*E126</f>
        <v>1638.76</v>
      </c>
      <c r="N126" s="243">
        <f t="shared" si="17"/>
        <v>1147.1319999999998</v>
      </c>
      <c r="O126" s="243">
        <f t="shared" si="14"/>
        <v>491.62799999999999</v>
      </c>
    </row>
    <row r="127" spans="1:15" x14ac:dyDescent="0.2">
      <c r="A127" s="33" t="s">
        <v>291</v>
      </c>
      <c r="B127" s="33" t="s">
        <v>292</v>
      </c>
      <c r="C127" s="22" t="s">
        <v>293</v>
      </c>
      <c r="D127" s="27" t="s">
        <v>294</v>
      </c>
      <c r="E127" s="24">
        <v>18</v>
      </c>
      <c r="F127" s="24">
        <v>4.75</v>
      </c>
      <c r="G127" s="24">
        <v>3.17</v>
      </c>
      <c r="H127" s="24">
        <v>7.92</v>
      </c>
      <c r="I127" s="24">
        <v>6.04</v>
      </c>
      <c r="J127" s="24">
        <v>4.0199999999999996</v>
      </c>
      <c r="K127" s="26">
        <v>10.06</v>
      </c>
      <c r="L127" s="28"/>
      <c r="M127" s="238">
        <f t="shared" ref="M127:M132" si="18">K127*E127</f>
        <v>181.08</v>
      </c>
      <c r="N127" s="243">
        <f t="shared" si="17"/>
        <v>126.756</v>
      </c>
      <c r="O127" s="243">
        <f t="shared" si="14"/>
        <v>54.324000000000005</v>
      </c>
    </row>
    <row r="128" spans="1:15" x14ac:dyDescent="0.2">
      <c r="A128" s="33" t="s">
        <v>295</v>
      </c>
      <c r="B128" s="33" t="s">
        <v>296</v>
      </c>
      <c r="C128" s="22" t="s">
        <v>297</v>
      </c>
      <c r="D128" s="27" t="s">
        <v>294</v>
      </c>
      <c r="E128" s="28">
        <v>18</v>
      </c>
      <c r="F128" s="28">
        <v>25.76</v>
      </c>
      <c r="G128" s="28">
        <v>17.170000000000002</v>
      </c>
      <c r="H128" s="28">
        <v>42.93</v>
      </c>
      <c r="I128" s="28">
        <v>32.71</v>
      </c>
      <c r="J128" s="28">
        <v>21.81</v>
      </c>
      <c r="K128" s="30">
        <v>54.52</v>
      </c>
      <c r="L128" s="28"/>
      <c r="M128" s="238">
        <f t="shared" si="18"/>
        <v>981.36</v>
      </c>
      <c r="N128" s="243">
        <f t="shared" si="17"/>
        <v>686.952</v>
      </c>
      <c r="O128" s="243">
        <f t="shared" si="14"/>
        <v>294.40800000000002</v>
      </c>
    </row>
    <row r="129" spans="1:15" x14ac:dyDescent="0.2">
      <c r="A129" s="33" t="s">
        <v>298</v>
      </c>
      <c r="B129" s="33" t="s">
        <v>299</v>
      </c>
      <c r="C129" s="22" t="s">
        <v>300</v>
      </c>
      <c r="D129" s="27" t="s">
        <v>17</v>
      </c>
      <c r="E129" s="24">
        <v>32</v>
      </c>
      <c r="F129" s="24">
        <v>11.56</v>
      </c>
      <c r="G129" s="24">
        <v>7.7</v>
      </c>
      <c r="H129" s="24">
        <v>19.260000000000002</v>
      </c>
      <c r="I129" s="24">
        <v>14.68</v>
      </c>
      <c r="J129" s="24">
        <v>9.7799999999999994</v>
      </c>
      <c r="K129" s="26">
        <v>24.46</v>
      </c>
      <c r="L129" s="28"/>
      <c r="M129" s="238">
        <f t="shared" si="18"/>
        <v>782.72</v>
      </c>
      <c r="N129" s="243">
        <f t="shared" si="17"/>
        <v>547.904</v>
      </c>
      <c r="O129" s="243">
        <f t="shared" ref="O129:O137" si="19">M129*0.3</f>
        <v>234.816</v>
      </c>
    </row>
    <row r="130" spans="1:15" x14ac:dyDescent="0.2">
      <c r="A130" s="33" t="s">
        <v>310</v>
      </c>
      <c r="B130" s="33" t="s">
        <v>342</v>
      </c>
      <c r="C130" s="22" t="s">
        <v>345</v>
      </c>
      <c r="D130" s="27" t="s">
        <v>17</v>
      </c>
      <c r="E130" s="28">
        <v>32</v>
      </c>
      <c r="F130" s="28">
        <v>9.77</v>
      </c>
      <c r="G130" s="28">
        <v>6.51</v>
      </c>
      <c r="H130" s="28">
        <v>16.28</v>
      </c>
      <c r="I130" s="28">
        <v>12.41</v>
      </c>
      <c r="J130" s="28">
        <v>8.27</v>
      </c>
      <c r="K130" s="110">
        <v>20.68</v>
      </c>
      <c r="L130" s="28"/>
      <c r="M130" s="238">
        <f t="shared" si="18"/>
        <v>661.76</v>
      </c>
      <c r="N130" s="243">
        <f t="shared" si="17"/>
        <v>463.23199999999997</v>
      </c>
      <c r="O130" s="243">
        <f t="shared" si="19"/>
        <v>198.52799999999999</v>
      </c>
    </row>
    <row r="131" spans="1:15" x14ac:dyDescent="0.2">
      <c r="A131" s="33" t="s">
        <v>311</v>
      </c>
      <c r="B131" s="33" t="s">
        <v>343</v>
      </c>
      <c r="C131" s="22" t="s">
        <v>346</v>
      </c>
      <c r="D131" s="27" t="s">
        <v>172</v>
      </c>
      <c r="E131" s="28">
        <v>600</v>
      </c>
      <c r="F131" s="28">
        <v>1.25</v>
      </c>
      <c r="G131" s="28">
        <v>0.84</v>
      </c>
      <c r="H131" s="28">
        <v>2.09</v>
      </c>
      <c r="I131" s="28">
        <v>1.59</v>
      </c>
      <c r="J131" s="28">
        <v>1.06</v>
      </c>
      <c r="K131" s="110">
        <v>2.65</v>
      </c>
      <c r="L131" s="39"/>
      <c r="M131" s="238">
        <f t="shared" si="18"/>
        <v>1590</v>
      </c>
      <c r="N131" s="243">
        <f t="shared" si="17"/>
        <v>1113</v>
      </c>
      <c r="O131" s="243">
        <f t="shared" si="19"/>
        <v>477</v>
      </c>
    </row>
    <row r="132" spans="1:15" ht="18.75" customHeight="1" x14ac:dyDescent="0.2">
      <c r="A132" s="33" t="s">
        <v>312</v>
      </c>
      <c r="B132" s="21" t="s">
        <v>344</v>
      </c>
      <c r="C132" s="22" t="s">
        <v>347</v>
      </c>
      <c r="D132" s="27" t="s">
        <v>32</v>
      </c>
      <c r="E132" s="24">
        <v>16</v>
      </c>
      <c r="F132" s="24">
        <v>12.2</v>
      </c>
      <c r="G132" s="24">
        <v>8.1300000000000008</v>
      </c>
      <c r="H132" s="24">
        <v>20.329999999999998</v>
      </c>
      <c r="I132" s="24">
        <v>15.49</v>
      </c>
      <c r="J132" s="24">
        <v>10.33</v>
      </c>
      <c r="K132" s="25">
        <v>25.82</v>
      </c>
      <c r="L132" s="28"/>
      <c r="M132" s="238">
        <f t="shared" si="18"/>
        <v>413.12</v>
      </c>
      <c r="N132" s="243">
        <f t="shared" si="17"/>
        <v>289.18399999999997</v>
      </c>
      <c r="O132" s="243">
        <f t="shared" si="19"/>
        <v>123.93599999999999</v>
      </c>
    </row>
    <row r="133" spans="1:15" x14ac:dyDescent="0.2">
      <c r="A133" s="16"/>
      <c r="B133" s="17"/>
      <c r="C133" s="35"/>
      <c r="D133" s="36"/>
      <c r="E133" s="36"/>
      <c r="F133" s="36"/>
      <c r="G133" s="36"/>
      <c r="H133" s="36"/>
      <c r="I133" s="36"/>
      <c r="J133" s="36"/>
      <c r="K133" s="111"/>
      <c r="L133" s="44"/>
      <c r="M133" s="237">
        <f>M134+M135+M136</f>
        <v>1530.893</v>
      </c>
      <c r="N133" s="245">
        <f t="shared" si="17"/>
        <v>1071.6251</v>
      </c>
      <c r="O133" s="245">
        <f t="shared" si="19"/>
        <v>459.2679</v>
      </c>
    </row>
    <row r="134" spans="1:15" x14ac:dyDescent="0.2">
      <c r="A134" s="33" t="s">
        <v>301</v>
      </c>
      <c r="B134" s="49" t="s">
        <v>302</v>
      </c>
      <c r="C134" s="22" t="s">
        <v>303</v>
      </c>
      <c r="D134" s="27" t="s">
        <v>32</v>
      </c>
      <c r="E134" s="24">
        <v>91.5</v>
      </c>
      <c r="F134" s="24">
        <v>0.51</v>
      </c>
      <c r="G134" s="24">
        <v>0.34</v>
      </c>
      <c r="H134" s="24">
        <v>0.85</v>
      </c>
      <c r="I134" s="24">
        <v>0.65</v>
      </c>
      <c r="J134" s="24">
        <v>0.43</v>
      </c>
      <c r="K134" s="25">
        <v>1.08</v>
      </c>
      <c r="L134" s="28"/>
      <c r="M134" s="29">
        <f>K134*E134</f>
        <v>98.820000000000007</v>
      </c>
      <c r="N134" s="243">
        <f t="shared" si="17"/>
        <v>69.174000000000007</v>
      </c>
      <c r="O134" s="243">
        <f t="shared" si="19"/>
        <v>29.646000000000001</v>
      </c>
    </row>
    <row r="135" spans="1:15" x14ac:dyDescent="0.2">
      <c r="A135" s="21" t="s">
        <v>304</v>
      </c>
      <c r="B135" s="50" t="s">
        <v>302</v>
      </c>
      <c r="C135" s="22" t="s">
        <v>305</v>
      </c>
      <c r="D135" s="27" t="s">
        <v>32</v>
      </c>
      <c r="E135" s="24">
        <v>543.70000000000005</v>
      </c>
      <c r="F135" s="24">
        <v>1.24</v>
      </c>
      <c r="G135" s="24">
        <v>0.83</v>
      </c>
      <c r="H135" s="24">
        <v>2.0699999999999998</v>
      </c>
      <c r="I135" s="24">
        <v>1.58</v>
      </c>
      <c r="J135" s="24">
        <v>1.05</v>
      </c>
      <c r="K135" s="25">
        <v>2.63</v>
      </c>
      <c r="L135" s="39"/>
      <c r="M135" s="29">
        <f t="shared" ref="M135:M136" si="20">K135*E135</f>
        <v>1429.931</v>
      </c>
      <c r="N135" s="243">
        <f t="shared" si="17"/>
        <v>1000.9517</v>
      </c>
      <c r="O135" s="243">
        <f t="shared" si="19"/>
        <v>428.97930000000002</v>
      </c>
    </row>
    <row r="136" spans="1:15" ht="16.5" x14ac:dyDescent="0.2">
      <c r="A136" s="21" t="s">
        <v>306</v>
      </c>
      <c r="B136" s="50" t="s">
        <v>307</v>
      </c>
      <c r="C136" s="22" t="s">
        <v>308</v>
      </c>
      <c r="D136" s="27" t="s">
        <v>172</v>
      </c>
      <c r="E136" s="24">
        <v>1.7</v>
      </c>
      <c r="F136" s="24">
        <v>0.59</v>
      </c>
      <c r="G136" s="24">
        <v>0.4</v>
      </c>
      <c r="H136" s="24">
        <v>0.99</v>
      </c>
      <c r="I136" s="24">
        <v>0.75</v>
      </c>
      <c r="J136" s="24">
        <v>0.5</v>
      </c>
      <c r="K136" s="25">
        <v>1.26</v>
      </c>
      <c r="L136" s="28"/>
      <c r="M136" s="29">
        <f t="shared" si="20"/>
        <v>2.1419999999999999</v>
      </c>
      <c r="N136" s="243">
        <f t="shared" si="17"/>
        <v>1.4993999999999998</v>
      </c>
      <c r="O136" s="243">
        <f t="shared" si="19"/>
        <v>0.64259999999999995</v>
      </c>
    </row>
    <row r="137" spans="1:15" x14ac:dyDescent="0.2">
      <c r="A137" s="93" t="s">
        <v>309</v>
      </c>
      <c r="B137" s="94"/>
      <c r="C137" s="95"/>
      <c r="D137" s="96"/>
      <c r="E137" s="97"/>
      <c r="F137" s="97"/>
      <c r="G137" s="97"/>
      <c r="H137" s="97"/>
      <c r="I137" s="97"/>
      <c r="J137" s="97"/>
      <c r="K137" s="98"/>
      <c r="L137" s="55"/>
      <c r="M137" s="239">
        <f>M133+M125+M103+M76+M63+M57+L45+L43+L36+L33+L23+L13+M11</f>
        <v>418594.76249999995</v>
      </c>
      <c r="N137" s="247">
        <f t="shared" si="17"/>
        <v>293016.33374999993</v>
      </c>
      <c r="O137" s="247">
        <f t="shared" si="19"/>
        <v>125578.42874999998</v>
      </c>
    </row>
    <row r="138" spans="1:15" x14ac:dyDescent="0.2">
      <c r="A138" s="191" t="s">
        <v>440</v>
      </c>
      <c r="B138" s="192"/>
      <c r="C138" s="193"/>
      <c r="D138" s="194" t="s">
        <v>448</v>
      </c>
      <c r="E138" s="195"/>
    </row>
    <row r="139" spans="1:15" x14ac:dyDescent="0.2">
      <c r="A139" s="191"/>
      <c r="B139" s="192"/>
      <c r="C139" s="193"/>
      <c r="D139" s="196"/>
      <c r="E139" s="196"/>
      <c r="F139" s="196"/>
    </row>
    <row r="140" spans="1:15" x14ac:dyDescent="0.2">
      <c r="A140" s="191"/>
      <c r="B140" s="192"/>
      <c r="C140" s="193"/>
      <c r="D140" s="196"/>
      <c r="E140" s="196"/>
      <c r="F140" s="196"/>
    </row>
    <row r="141" spans="1:15" x14ac:dyDescent="0.2">
      <c r="A141" s="191"/>
      <c r="B141" s="192"/>
      <c r="C141" s="193"/>
      <c r="D141" s="196"/>
      <c r="E141" s="196"/>
      <c r="F141" s="196"/>
    </row>
    <row r="142" spans="1:15" x14ac:dyDescent="0.2">
      <c r="A142" s="191" t="s">
        <v>441</v>
      </c>
      <c r="B142" s="191"/>
      <c r="E142" s="197" t="s">
        <v>442</v>
      </c>
    </row>
    <row r="143" spans="1:15" x14ac:dyDescent="0.2">
      <c r="A143" s="191" t="s">
        <v>443</v>
      </c>
      <c r="B143" s="191"/>
      <c r="C143" s="192"/>
      <c r="E143" s="191" t="s">
        <v>444</v>
      </c>
    </row>
  </sheetData>
  <mergeCells count="65">
    <mergeCell ref="L47:M47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45:M45"/>
    <mergeCell ref="L46:M46"/>
    <mergeCell ref="L40:M40"/>
    <mergeCell ref="L41:M41"/>
    <mergeCell ref="L42:M42"/>
    <mergeCell ref="L43:M43"/>
    <mergeCell ref="L44:M44"/>
    <mergeCell ref="A137:C137"/>
    <mergeCell ref="D137:K137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25:M25"/>
    <mergeCell ref="L26:M26"/>
    <mergeCell ref="L24:M24"/>
    <mergeCell ref="L19:M19"/>
    <mergeCell ref="L20:M20"/>
    <mergeCell ref="L21:M21"/>
    <mergeCell ref="L22:M22"/>
    <mergeCell ref="L23:M23"/>
    <mergeCell ref="L14:M14"/>
    <mergeCell ref="L15:M15"/>
    <mergeCell ref="L16:M16"/>
    <mergeCell ref="L17:M17"/>
    <mergeCell ref="L18:M18"/>
    <mergeCell ref="L13:M13"/>
    <mergeCell ref="L12:M12"/>
    <mergeCell ref="L8:M9"/>
    <mergeCell ref="G8:G9"/>
    <mergeCell ref="H8:H9"/>
    <mergeCell ref="I8:I9"/>
    <mergeCell ref="J8:J9"/>
    <mergeCell ref="K8:K9"/>
    <mergeCell ref="A8:A9"/>
    <mergeCell ref="C8:C9"/>
    <mergeCell ref="D8:D9"/>
    <mergeCell ref="E8:E9"/>
    <mergeCell ref="F8:F9"/>
    <mergeCell ref="A4:C7"/>
    <mergeCell ref="F4:M4"/>
    <mergeCell ref="E5:F5"/>
    <mergeCell ref="L5:M5"/>
    <mergeCell ref="E6:F6"/>
    <mergeCell ref="L6:M6"/>
    <mergeCell ref="D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topLeftCell="A4" workbookViewId="0">
      <selection activeCell="B38" sqref="B38"/>
    </sheetView>
  </sheetViews>
  <sheetFormatPr defaultRowHeight="12.75" x14ac:dyDescent="0.2"/>
  <cols>
    <col min="1" max="1" width="12.6640625" customWidth="1"/>
    <col min="2" max="2" width="52.33203125" customWidth="1"/>
    <col min="3" max="3" width="17.33203125" customWidth="1"/>
    <col min="4" max="4" width="12.33203125" customWidth="1"/>
    <col min="5" max="5" width="10" customWidth="1"/>
    <col min="6" max="6" width="14.6640625" customWidth="1"/>
    <col min="7" max="7" width="12.6640625" customWidth="1"/>
    <col min="8" max="8" width="11.6640625" customWidth="1"/>
    <col min="9" max="9" width="9.33203125" customWidth="1"/>
    <col min="10" max="10" width="11.5" customWidth="1"/>
    <col min="11" max="11" width="7.83203125" customWidth="1"/>
    <col min="12" max="12" width="6" customWidth="1"/>
    <col min="13" max="13" width="8.83203125" customWidth="1"/>
    <col min="14" max="14" width="5.5" customWidth="1"/>
    <col min="15" max="15" width="9.5" customWidth="1"/>
    <col min="16" max="16" width="17.5" customWidth="1"/>
  </cols>
  <sheetData>
    <row r="1" spans="1:10" ht="15.75" x14ac:dyDescent="0.2">
      <c r="A1" s="160" t="s">
        <v>399</v>
      </c>
    </row>
    <row r="2" spans="1:10" ht="15" x14ac:dyDescent="0.2">
      <c r="A2" s="161" t="s">
        <v>400</v>
      </c>
      <c r="D2" s="162" t="s">
        <v>401</v>
      </c>
    </row>
    <row r="3" spans="1:10" x14ac:dyDescent="0.2">
      <c r="A3" s="163" t="s">
        <v>402</v>
      </c>
      <c r="D3" s="162" t="s">
        <v>403</v>
      </c>
    </row>
    <row r="4" spans="1:10" ht="15" x14ac:dyDescent="0.2">
      <c r="A4" s="56"/>
      <c r="B4" s="58"/>
      <c r="C4" s="119" t="s">
        <v>350</v>
      </c>
      <c r="D4" s="120"/>
      <c r="E4" s="120"/>
      <c r="F4" s="120"/>
      <c r="G4" s="120"/>
      <c r="H4" s="120"/>
      <c r="I4" s="120"/>
      <c r="J4" s="120"/>
    </row>
    <row r="5" spans="1:10" ht="14.25" x14ac:dyDescent="0.2">
      <c r="A5" s="59"/>
      <c r="B5" s="61"/>
      <c r="C5" s="121" t="s">
        <v>351</v>
      </c>
      <c r="D5" s="122"/>
      <c r="E5" s="68"/>
      <c r="F5" s="68"/>
      <c r="G5" s="68"/>
      <c r="H5" s="68"/>
      <c r="I5" s="68"/>
      <c r="J5" s="68"/>
    </row>
    <row r="6" spans="1:10" ht="14.25" x14ac:dyDescent="0.2">
      <c r="A6" s="59"/>
      <c r="B6" s="61"/>
      <c r="C6" s="123" t="s">
        <v>352</v>
      </c>
      <c r="D6" s="124"/>
      <c r="E6" s="71"/>
      <c r="F6" s="71"/>
      <c r="G6" s="71"/>
      <c r="H6" s="71"/>
      <c r="I6" s="71"/>
      <c r="J6" s="71"/>
    </row>
    <row r="7" spans="1:10" x14ac:dyDescent="0.2">
      <c r="A7" s="62"/>
      <c r="B7" s="64"/>
      <c r="C7" s="125" t="s">
        <v>353</v>
      </c>
      <c r="D7" s="126"/>
      <c r="E7" s="126"/>
      <c r="F7" s="126"/>
      <c r="G7" s="126"/>
      <c r="H7" s="126"/>
      <c r="I7" s="126"/>
      <c r="J7" s="127"/>
    </row>
    <row r="8" spans="1:10" x14ac:dyDescent="0.2">
      <c r="A8" s="128" t="s">
        <v>354</v>
      </c>
      <c r="B8" s="51" t="s">
        <v>355</v>
      </c>
      <c r="C8" s="93" t="s">
        <v>356</v>
      </c>
      <c r="D8" s="95"/>
      <c r="E8" s="129" t="s">
        <v>357</v>
      </c>
      <c r="F8" s="130"/>
      <c r="G8" s="129" t="s">
        <v>358</v>
      </c>
      <c r="H8" s="130"/>
      <c r="I8" s="131" t="s">
        <v>359</v>
      </c>
      <c r="J8" s="132"/>
    </row>
    <row r="9" spans="1:10" ht="36" customHeight="1" x14ac:dyDescent="0.2">
      <c r="A9" s="133">
        <v>1</v>
      </c>
      <c r="B9" s="134" t="s">
        <v>360</v>
      </c>
      <c r="C9" s="135" t="s">
        <v>361</v>
      </c>
      <c r="D9" s="136">
        <f>ORÇA!M137</f>
        <v>418594.76249999995</v>
      </c>
      <c r="E9" s="52" t="s">
        <v>362</v>
      </c>
      <c r="F9" s="137">
        <v>125618.57</v>
      </c>
      <c r="G9" s="138" t="s">
        <v>362</v>
      </c>
      <c r="H9" s="137">
        <v>89048.52</v>
      </c>
      <c r="I9" s="138" t="s">
        <v>362</v>
      </c>
      <c r="J9" s="137">
        <v>183307.06</v>
      </c>
    </row>
    <row r="10" spans="1:10" ht="25.5" x14ac:dyDescent="0.2">
      <c r="A10" s="139" t="s">
        <v>363</v>
      </c>
      <c r="B10" s="140" t="s">
        <v>364</v>
      </c>
      <c r="C10" s="141" t="s">
        <v>365</v>
      </c>
      <c r="D10" s="142">
        <f>ORÇA!M11</f>
        <v>1613.31</v>
      </c>
      <c r="E10" s="143" t="s">
        <v>366</v>
      </c>
      <c r="F10" s="144">
        <v>1613.31</v>
      </c>
      <c r="G10" s="96"/>
      <c r="H10" s="98"/>
      <c r="I10" s="96"/>
      <c r="J10" s="98"/>
    </row>
    <row r="11" spans="1:10" ht="25.5" x14ac:dyDescent="0.2">
      <c r="A11" s="145" t="s">
        <v>367</v>
      </c>
      <c r="B11" s="140" t="s">
        <v>368</v>
      </c>
      <c r="C11" s="141" t="s">
        <v>365</v>
      </c>
      <c r="D11" s="142">
        <f>ORÇA!L13</f>
        <v>99329.811000000002</v>
      </c>
      <c r="E11" s="143" t="s">
        <v>366</v>
      </c>
      <c r="F11" s="144">
        <v>99329.31</v>
      </c>
      <c r="G11" s="96"/>
      <c r="H11" s="98"/>
      <c r="I11" s="96"/>
      <c r="J11" s="98"/>
    </row>
    <row r="12" spans="1:10" ht="22.5" customHeight="1" x14ac:dyDescent="0.2">
      <c r="A12" s="139" t="s">
        <v>369</v>
      </c>
      <c r="B12" s="140" t="s">
        <v>370</v>
      </c>
      <c r="C12" s="141" t="s">
        <v>365</v>
      </c>
      <c r="D12" s="146">
        <f>ORÇA!L23</f>
        <v>24676.208000000002</v>
      </c>
      <c r="E12" s="143" t="s">
        <v>366</v>
      </c>
      <c r="F12" s="147">
        <v>395.77</v>
      </c>
      <c r="G12" s="96"/>
      <c r="H12" s="98"/>
      <c r="I12" s="96"/>
      <c r="J12" s="98"/>
    </row>
    <row r="13" spans="1:10" ht="21.75" customHeight="1" x14ac:dyDescent="0.2">
      <c r="A13" s="145" t="s">
        <v>371</v>
      </c>
      <c r="B13" s="140" t="s">
        <v>372</v>
      </c>
      <c r="C13" s="141" t="s">
        <v>365</v>
      </c>
      <c r="D13" s="159">
        <v>24280.18</v>
      </c>
      <c r="E13" s="143" t="s">
        <v>366</v>
      </c>
      <c r="F13" s="144">
        <v>24280.18</v>
      </c>
      <c r="G13" s="96"/>
      <c r="H13" s="98"/>
      <c r="I13" s="96"/>
      <c r="J13" s="98"/>
    </row>
    <row r="14" spans="1:10" ht="27" customHeight="1" x14ac:dyDescent="0.2">
      <c r="A14" s="145" t="s">
        <v>373</v>
      </c>
      <c r="B14" s="140" t="s">
        <v>374</v>
      </c>
      <c r="C14" s="141" t="s">
        <v>365</v>
      </c>
      <c r="D14" s="142">
        <f>ORÇA!L33</f>
        <v>29183.598600000001</v>
      </c>
      <c r="E14" s="96"/>
      <c r="F14" s="98"/>
      <c r="G14" s="96"/>
      <c r="H14" s="98"/>
      <c r="I14" s="148" t="s">
        <v>366</v>
      </c>
      <c r="J14" s="144">
        <v>29186.080000000002</v>
      </c>
    </row>
    <row r="15" spans="1:10" ht="19.5" customHeight="1" x14ac:dyDescent="0.2">
      <c r="A15" s="145" t="s">
        <v>375</v>
      </c>
      <c r="B15" s="140" t="s">
        <v>376</v>
      </c>
      <c r="C15" s="141" t="s">
        <v>365</v>
      </c>
      <c r="D15" s="142">
        <f>ORÇA!L36</f>
        <v>123399.7889</v>
      </c>
      <c r="E15" s="96"/>
      <c r="F15" s="98"/>
      <c r="G15" s="96"/>
      <c r="H15" s="98"/>
      <c r="I15" s="148" t="s">
        <v>366</v>
      </c>
      <c r="J15" s="144">
        <v>123401.05</v>
      </c>
    </row>
    <row r="16" spans="1:10" ht="25.5" x14ac:dyDescent="0.2">
      <c r="A16" s="145" t="s">
        <v>377</v>
      </c>
      <c r="B16" s="140" t="s">
        <v>378</v>
      </c>
      <c r="C16" s="141" t="s">
        <v>365</v>
      </c>
      <c r="D16" s="142">
        <f>ORÇA!L43</f>
        <v>29189.69</v>
      </c>
      <c r="E16" s="96"/>
      <c r="F16" s="98"/>
      <c r="G16" s="96"/>
      <c r="H16" s="98"/>
      <c r="I16" s="148" t="s">
        <v>366</v>
      </c>
      <c r="J16" s="144">
        <v>29189.69</v>
      </c>
    </row>
    <row r="17" spans="1:10" x14ac:dyDescent="0.2">
      <c r="A17" s="145" t="s">
        <v>393</v>
      </c>
      <c r="B17" s="140" t="str">
        <f>ORÇA!C45</f>
        <v>BANHEIRO</v>
      </c>
      <c r="C17" s="141" t="s">
        <v>365</v>
      </c>
      <c r="D17" s="142">
        <f>ORÇA!L45</f>
        <v>20632.345000000001</v>
      </c>
      <c r="E17" s="53"/>
      <c r="F17" s="54"/>
      <c r="G17" s="53"/>
      <c r="H17" s="54"/>
      <c r="I17" s="148"/>
      <c r="J17" s="144"/>
    </row>
    <row r="18" spans="1:10" x14ac:dyDescent="0.2">
      <c r="A18" s="145" t="s">
        <v>394</v>
      </c>
      <c r="B18" s="140" t="s">
        <v>379</v>
      </c>
      <c r="C18" s="141" t="s">
        <v>365</v>
      </c>
      <c r="D18" s="142">
        <f>ORÇA!M57</f>
        <v>22953.26</v>
      </c>
      <c r="E18" s="96"/>
      <c r="F18" s="98"/>
      <c r="G18" s="148" t="s">
        <v>366</v>
      </c>
      <c r="H18" s="144">
        <v>22952.32</v>
      </c>
      <c r="I18" s="96"/>
      <c r="J18" s="98"/>
    </row>
    <row r="19" spans="1:10" x14ac:dyDescent="0.2">
      <c r="A19" s="145" t="s">
        <v>395</v>
      </c>
      <c r="B19" s="140" t="s">
        <v>380</v>
      </c>
      <c r="C19" s="141" t="s">
        <v>365</v>
      </c>
      <c r="D19" s="142">
        <f>ORÇA!M63</f>
        <v>34833.617999999995</v>
      </c>
      <c r="E19" s="96"/>
      <c r="F19" s="98"/>
      <c r="G19" s="148" t="s">
        <v>366</v>
      </c>
      <c r="H19" s="144">
        <v>34833.65</v>
      </c>
      <c r="I19" s="96"/>
      <c r="J19" s="98"/>
    </row>
    <row r="20" spans="1:10" ht="20.25" customHeight="1" x14ac:dyDescent="0.2">
      <c r="A20" s="145" t="s">
        <v>396</v>
      </c>
      <c r="B20" s="140" t="s">
        <v>381</v>
      </c>
      <c r="C20" s="141" t="s">
        <v>365</v>
      </c>
      <c r="D20" s="142">
        <f>ORÇA!M76</f>
        <v>19155.849999999999</v>
      </c>
      <c r="E20" s="96"/>
      <c r="F20" s="98"/>
      <c r="G20" s="148" t="s">
        <v>366</v>
      </c>
      <c r="H20" s="144">
        <v>19163.650000000001</v>
      </c>
      <c r="I20" s="96"/>
      <c r="J20" s="98"/>
    </row>
    <row r="21" spans="1:10" ht="32.25" customHeight="1" x14ac:dyDescent="0.2">
      <c r="A21" s="145" t="s">
        <v>397</v>
      </c>
      <c r="B21" s="140" t="s">
        <v>382</v>
      </c>
      <c r="C21" s="141" t="s">
        <v>365</v>
      </c>
      <c r="D21" s="142">
        <f>ORÇA!M103</f>
        <v>5847.5899999999992</v>
      </c>
      <c r="E21" s="96"/>
      <c r="F21" s="98"/>
      <c r="G21" s="148" t="s">
        <v>366</v>
      </c>
      <c r="H21" s="144">
        <v>5847.44</v>
      </c>
      <c r="I21" s="96"/>
      <c r="J21" s="98"/>
    </row>
    <row r="22" spans="1:10" x14ac:dyDescent="0.2">
      <c r="A22" s="145" t="s">
        <v>398</v>
      </c>
      <c r="B22" s="140" t="s">
        <v>383</v>
      </c>
      <c r="C22" s="141" t="s">
        <v>365</v>
      </c>
      <c r="D22" s="142">
        <f>ORÇA!M125</f>
        <v>6248.8</v>
      </c>
      <c r="E22" s="96"/>
      <c r="F22" s="98"/>
      <c r="G22" s="148" t="s">
        <v>366</v>
      </c>
      <c r="H22" s="144">
        <v>6251.46</v>
      </c>
      <c r="I22" s="96"/>
      <c r="J22" s="98"/>
    </row>
    <row r="23" spans="1:10" ht="20.25" customHeight="1" x14ac:dyDescent="0.2">
      <c r="A23" s="139" t="s">
        <v>384</v>
      </c>
      <c r="B23" s="140" t="s">
        <v>385</v>
      </c>
      <c r="C23" s="141" t="s">
        <v>365</v>
      </c>
      <c r="D23" s="142">
        <f>ORÇA!M133</f>
        <v>1530.893</v>
      </c>
      <c r="E23" s="96"/>
      <c r="F23" s="98"/>
      <c r="G23" s="96"/>
      <c r="H23" s="98"/>
      <c r="I23" s="148" t="s">
        <v>366</v>
      </c>
      <c r="J23" s="144">
        <v>1530.24</v>
      </c>
    </row>
    <row r="24" spans="1:10" ht="25.5" x14ac:dyDescent="0.2">
      <c r="A24" s="145" t="s">
        <v>386</v>
      </c>
      <c r="B24" s="149" t="s">
        <v>387</v>
      </c>
      <c r="C24" s="135" t="s">
        <v>361</v>
      </c>
      <c r="D24" s="136">
        <v>397974.15</v>
      </c>
      <c r="E24" s="150" t="s">
        <v>361</v>
      </c>
      <c r="F24" s="136">
        <v>125618.57</v>
      </c>
      <c r="G24" s="135" t="s">
        <v>361</v>
      </c>
      <c r="H24" s="136">
        <v>89048.52</v>
      </c>
      <c r="I24" s="135" t="s">
        <v>361</v>
      </c>
      <c r="J24" s="136">
        <v>183307.06</v>
      </c>
    </row>
    <row r="25" spans="1:10" ht="38.25" x14ac:dyDescent="0.2">
      <c r="A25" s="145" t="s">
        <v>388</v>
      </c>
      <c r="B25" s="149" t="s">
        <v>389</v>
      </c>
      <c r="C25" s="96"/>
      <c r="D25" s="98"/>
      <c r="E25" s="150" t="s">
        <v>361</v>
      </c>
      <c r="F25" s="136">
        <v>125618.57</v>
      </c>
      <c r="G25" s="135" t="s">
        <v>361</v>
      </c>
      <c r="H25" s="136">
        <v>214667.09</v>
      </c>
      <c r="I25" s="135" t="s">
        <v>361</v>
      </c>
      <c r="J25" s="136">
        <v>397974.15</v>
      </c>
    </row>
    <row r="26" spans="1:10" x14ac:dyDescent="0.2">
      <c r="A26" s="139" t="s">
        <v>390</v>
      </c>
      <c r="B26" s="149" t="s">
        <v>391</v>
      </c>
      <c r="C26" s="151">
        <v>1</v>
      </c>
      <c r="D26" s="152"/>
      <c r="E26" s="153">
        <v>0.31559999999999999</v>
      </c>
      <c r="F26" s="154"/>
      <c r="G26" s="155">
        <v>0.2238</v>
      </c>
      <c r="H26" s="156"/>
      <c r="I26" s="153">
        <v>0.46060000000000001</v>
      </c>
      <c r="J26" s="154"/>
    </row>
    <row r="27" spans="1:10" ht="38.25" x14ac:dyDescent="0.2">
      <c r="A27" s="139" t="s">
        <v>390</v>
      </c>
      <c r="B27" s="149" t="s">
        <v>392</v>
      </c>
      <c r="C27" s="96"/>
      <c r="D27" s="98"/>
      <c r="E27" s="153">
        <v>0.31559999999999999</v>
      </c>
      <c r="F27" s="154"/>
      <c r="G27" s="155">
        <v>0.53939999999999999</v>
      </c>
      <c r="H27" s="156"/>
      <c r="I27" s="157">
        <v>1</v>
      </c>
      <c r="J27" s="158"/>
    </row>
    <row r="28" spans="1:10" x14ac:dyDescent="0.2">
      <c r="A28" s="191" t="s">
        <v>440</v>
      </c>
      <c r="B28" s="192"/>
      <c r="C28" s="193"/>
      <c r="D28" s="194" t="s">
        <v>448</v>
      </c>
      <c r="E28" s="195"/>
    </row>
    <row r="29" spans="1:10" x14ac:dyDescent="0.2">
      <c r="A29" s="191"/>
      <c r="B29" s="192"/>
      <c r="C29" s="193"/>
      <c r="D29" s="196"/>
      <c r="E29" s="196"/>
      <c r="F29" s="196"/>
    </row>
    <row r="30" spans="1:10" x14ac:dyDescent="0.2">
      <c r="A30" s="191"/>
      <c r="B30" s="192"/>
      <c r="C30" s="193"/>
      <c r="D30" s="196"/>
      <c r="E30" s="196"/>
      <c r="F30" s="196"/>
    </row>
    <row r="31" spans="1:10" x14ac:dyDescent="0.2">
      <c r="A31" s="191"/>
      <c r="B31" s="192"/>
      <c r="C31" s="193"/>
      <c r="D31" s="196"/>
      <c r="E31" s="196"/>
      <c r="F31" s="196"/>
    </row>
    <row r="32" spans="1:10" x14ac:dyDescent="0.2">
      <c r="A32" s="191" t="s">
        <v>441</v>
      </c>
      <c r="B32" s="191"/>
      <c r="E32" s="197" t="s">
        <v>442</v>
      </c>
    </row>
    <row r="33" spans="1:5" x14ac:dyDescent="0.2">
      <c r="A33" s="191" t="s">
        <v>443</v>
      </c>
      <c r="B33" s="191"/>
      <c r="C33" s="192"/>
      <c r="E33" s="191" t="s">
        <v>444</v>
      </c>
    </row>
  </sheetData>
  <mergeCells count="50">
    <mergeCell ref="C27:D27"/>
    <mergeCell ref="E27:F27"/>
    <mergeCell ref="G27:H27"/>
    <mergeCell ref="I27:J27"/>
    <mergeCell ref="C25:D25"/>
    <mergeCell ref="C26:D26"/>
    <mergeCell ref="E26:F26"/>
    <mergeCell ref="G26:H26"/>
    <mergeCell ref="I26:J26"/>
    <mergeCell ref="E21:F21"/>
    <mergeCell ref="I21:J21"/>
    <mergeCell ref="E22:F22"/>
    <mergeCell ref="I22:J22"/>
    <mergeCell ref="E23:F23"/>
    <mergeCell ref="G23:H23"/>
    <mergeCell ref="E18:F18"/>
    <mergeCell ref="I18:J18"/>
    <mergeCell ref="E19:F19"/>
    <mergeCell ref="I19:J19"/>
    <mergeCell ref="E20:F20"/>
    <mergeCell ref="I20:J20"/>
    <mergeCell ref="E14:F14"/>
    <mergeCell ref="G14:H14"/>
    <mergeCell ref="E15:F15"/>
    <mergeCell ref="G15:H15"/>
    <mergeCell ref="E16:F16"/>
    <mergeCell ref="G16:H16"/>
    <mergeCell ref="C8:D8"/>
    <mergeCell ref="E8:F8"/>
    <mergeCell ref="G8:H8"/>
    <mergeCell ref="I8:J8"/>
    <mergeCell ref="G10:H10"/>
    <mergeCell ref="I10:J10"/>
    <mergeCell ref="A4:B7"/>
    <mergeCell ref="C4:J4"/>
    <mergeCell ref="C5:D5"/>
    <mergeCell ref="E5:F5"/>
    <mergeCell ref="G5:H5"/>
    <mergeCell ref="I5:J5"/>
    <mergeCell ref="C6:D6"/>
    <mergeCell ref="E6:F6"/>
    <mergeCell ref="G6:H6"/>
    <mergeCell ref="I6:J6"/>
    <mergeCell ref="C7:J7"/>
    <mergeCell ref="G13:H13"/>
    <mergeCell ref="I13:J13"/>
    <mergeCell ref="G11:H11"/>
    <mergeCell ref="I11:J11"/>
    <mergeCell ref="G12:H12"/>
    <mergeCell ref="I12:J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topLeftCell="A13" zoomScale="120" zoomScaleNormal="120" workbookViewId="0">
      <selection activeCell="C44" sqref="C44"/>
    </sheetView>
  </sheetViews>
  <sheetFormatPr defaultRowHeight="12.75" x14ac:dyDescent="0.2"/>
  <cols>
    <col min="1" max="1" width="7.5" customWidth="1"/>
    <col min="2" max="2" width="11.33203125" customWidth="1"/>
    <col min="3" max="3" width="30.1640625" customWidth="1"/>
    <col min="4" max="4" width="28.33203125" customWidth="1"/>
    <col min="5" max="6" width="10" customWidth="1"/>
    <col min="7" max="7" width="12.6640625" customWidth="1"/>
    <col min="8" max="8" width="15.83203125" customWidth="1"/>
    <col min="9" max="9" width="12.6640625" customWidth="1"/>
    <col min="10" max="10" width="15.1640625" customWidth="1"/>
    <col min="11" max="11" width="9.83203125" customWidth="1"/>
    <col min="12" max="12" width="17.33203125" customWidth="1"/>
  </cols>
  <sheetData>
    <row r="1" spans="1:6" ht="15.75" x14ac:dyDescent="0.2">
      <c r="A1" s="160" t="s">
        <v>399</v>
      </c>
    </row>
    <row r="2" spans="1:6" ht="15" x14ac:dyDescent="0.2">
      <c r="A2" s="161" t="s">
        <v>400</v>
      </c>
      <c r="D2" s="162" t="s">
        <v>401</v>
      </c>
    </row>
    <row r="3" spans="1:6" x14ac:dyDescent="0.2">
      <c r="A3" s="163" t="s">
        <v>402</v>
      </c>
      <c r="D3" s="162" t="s">
        <v>403</v>
      </c>
    </row>
    <row r="5" spans="1:6" ht="56.25" x14ac:dyDescent="0.2">
      <c r="A5" s="164" t="s">
        <v>404</v>
      </c>
    </row>
    <row r="6" spans="1:6" x14ac:dyDescent="0.2">
      <c r="A6" s="165" t="s">
        <v>405</v>
      </c>
      <c r="B6" s="165"/>
      <c r="C6" s="165"/>
      <c r="D6" s="165"/>
      <c r="E6" s="165"/>
      <c r="F6" s="165"/>
    </row>
    <row r="7" spans="1:6" ht="45" x14ac:dyDescent="0.2">
      <c r="A7" s="166" t="s">
        <v>406</v>
      </c>
      <c r="B7" s="166" t="s">
        <v>407</v>
      </c>
      <c r="C7" s="198" t="s">
        <v>447</v>
      </c>
      <c r="D7" s="199"/>
      <c r="E7" s="199"/>
      <c r="F7" s="200"/>
    </row>
    <row r="8" spans="1:6" x14ac:dyDescent="0.2">
      <c r="A8" s="62" t="s">
        <v>408</v>
      </c>
      <c r="B8" s="63"/>
      <c r="C8" s="63"/>
      <c r="D8" s="63"/>
      <c r="E8" s="63"/>
      <c r="F8" s="64"/>
    </row>
    <row r="9" spans="1:6" x14ac:dyDescent="0.2">
      <c r="A9" s="167" t="s">
        <v>409</v>
      </c>
      <c r="B9" s="168"/>
      <c r="C9" s="168"/>
      <c r="D9" s="169"/>
      <c r="E9" s="170">
        <v>0.33</v>
      </c>
      <c r="F9" s="171"/>
    </row>
    <row r="10" spans="1:6" x14ac:dyDescent="0.2">
      <c r="A10" s="167" t="s">
        <v>410</v>
      </c>
      <c r="B10" s="168"/>
      <c r="C10" s="168"/>
      <c r="D10" s="169"/>
      <c r="E10" s="170">
        <v>3.5000000000000003E-2</v>
      </c>
      <c r="F10" s="171"/>
    </row>
    <row r="11" spans="1:6" x14ac:dyDescent="0.2">
      <c r="A11" s="125" t="s">
        <v>411</v>
      </c>
      <c r="B11" s="126"/>
      <c r="C11" s="126"/>
      <c r="D11" s="126"/>
      <c r="E11" s="126"/>
      <c r="F11" s="127"/>
    </row>
    <row r="12" spans="1:6" x14ac:dyDescent="0.2">
      <c r="A12" s="172" t="s">
        <v>412</v>
      </c>
      <c r="B12" s="173"/>
      <c r="C12" s="173"/>
      <c r="D12" s="173"/>
      <c r="E12" s="173"/>
      <c r="F12" s="174"/>
    </row>
    <row r="13" spans="1:6" x14ac:dyDescent="0.2">
      <c r="A13" s="201" t="s">
        <v>446</v>
      </c>
      <c r="B13" s="202"/>
      <c r="C13" s="202"/>
      <c r="D13" s="202"/>
      <c r="E13" s="202"/>
      <c r="F13" s="203"/>
    </row>
    <row r="14" spans="1:6" ht="22.5" x14ac:dyDescent="0.2">
      <c r="A14" s="175" t="s">
        <v>413</v>
      </c>
      <c r="B14" s="176"/>
      <c r="C14" s="176"/>
      <c r="D14" s="177"/>
      <c r="E14" s="128" t="s">
        <v>414</v>
      </c>
      <c r="F14" s="134" t="s">
        <v>415</v>
      </c>
    </row>
    <row r="15" spans="1:6" x14ac:dyDescent="0.2">
      <c r="A15" s="178" t="s">
        <v>416</v>
      </c>
      <c r="B15" s="179"/>
      <c r="C15" s="179"/>
      <c r="D15" s="180"/>
      <c r="E15" s="181" t="s">
        <v>417</v>
      </c>
      <c r="F15" s="182">
        <v>3.1E-2</v>
      </c>
    </row>
    <row r="16" spans="1:6" x14ac:dyDescent="0.2">
      <c r="A16" s="178" t="s">
        <v>418</v>
      </c>
      <c r="B16" s="179"/>
      <c r="C16" s="179"/>
      <c r="D16" s="180"/>
      <c r="E16" s="181" t="s">
        <v>419</v>
      </c>
      <c r="F16" s="182">
        <v>8.5000000000000006E-3</v>
      </c>
    </row>
    <row r="17" spans="1:6" x14ac:dyDescent="0.2">
      <c r="A17" s="178" t="s">
        <v>420</v>
      </c>
      <c r="B17" s="179"/>
      <c r="C17" s="179"/>
      <c r="D17" s="180"/>
      <c r="E17" s="181" t="s">
        <v>421</v>
      </c>
      <c r="F17" s="182">
        <v>8.9999999999999993E-3</v>
      </c>
    </row>
    <row r="18" spans="1:6" x14ac:dyDescent="0.2">
      <c r="A18" s="178" t="s">
        <v>422</v>
      </c>
      <c r="B18" s="179"/>
      <c r="C18" s="179"/>
      <c r="D18" s="180"/>
      <c r="E18" s="181" t="s">
        <v>423</v>
      </c>
      <c r="F18" s="182">
        <v>1.2999999999999999E-2</v>
      </c>
    </row>
    <row r="19" spans="1:6" x14ac:dyDescent="0.2">
      <c r="A19" s="178" t="s">
        <v>424</v>
      </c>
      <c r="B19" s="179"/>
      <c r="C19" s="179"/>
      <c r="D19" s="180"/>
      <c r="E19" s="181" t="s">
        <v>425</v>
      </c>
      <c r="F19" s="182">
        <v>7.4999999999999997E-2</v>
      </c>
    </row>
    <row r="20" spans="1:6" x14ac:dyDescent="0.2">
      <c r="A20" s="178" t="s">
        <v>426</v>
      </c>
      <c r="B20" s="179"/>
      <c r="C20" s="179"/>
      <c r="D20" s="180"/>
      <c r="E20" s="181" t="s">
        <v>427</v>
      </c>
      <c r="F20" s="182">
        <v>4.4400000000000002E-2</v>
      </c>
    </row>
    <row r="21" spans="1:6" x14ac:dyDescent="0.2">
      <c r="A21" s="178" t="s">
        <v>428</v>
      </c>
      <c r="B21" s="179"/>
      <c r="C21" s="179"/>
      <c r="D21" s="180"/>
      <c r="E21" s="181" t="s">
        <v>429</v>
      </c>
      <c r="F21" s="183">
        <v>1.1599999999999999E-2</v>
      </c>
    </row>
    <row r="22" spans="1:6" x14ac:dyDescent="0.2">
      <c r="A22" s="178" t="s">
        <v>430</v>
      </c>
      <c r="B22" s="179"/>
      <c r="C22" s="179"/>
      <c r="D22" s="180"/>
      <c r="E22" s="181" t="s">
        <v>431</v>
      </c>
      <c r="F22" s="183">
        <v>4.4999999999999998E-2</v>
      </c>
    </row>
    <row r="23" spans="1:6" x14ac:dyDescent="0.2">
      <c r="A23" s="178" t="s">
        <v>445</v>
      </c>
      <c r="B23" s="179"/>
      <c r="C23" s="179"/>
      <c r="D23" s="180"/>
      <c r="E23" s="181" t="s">
        <v>432</v>
      </c>
      <c r="F23" s="184">
        <v>0.27</v>
      </c>
    </row>
    <row r="24" spans="1:6" x14ac:dyDescent="0.2">
      <c r="A24" s="60" t="s">
        <v>433</v>
      </c>
      <c r="B24" s="60"/>
      <c r="C24" s="60"/>
      <c r="D24" s="60"/>
      <c r="E24" s="60"/>
      <c r="F24" s="60"/>
    </row>
    <row r="25" spans="1:6" x14ac:dyDescent="0.2">
      <c r="A25" s="185" t="s">
        <v>434</v>
      </c>
      <c r="B25" s="185"/>
      <c r="C25" s="185"/>
      <c r="D25" s="186" t="s">
        <v>435</v>
      </c>
      <c r="E25" s="186"/>
      <c r="F25" s="186"/>
    </row>
    <row r="26" spans="1:6" x14ac:dyDescent="0.2">
      <c r="A26" s="167" t="s">
        <v>436</v>
      </c>
      <c r="B26" s="168"/>
      <c r="C26" s="168"/>
      <c r="D26" s="168"/>
      <c r="E26" s="168"/>
      <c r="F26" s="169"/>
    </row>
    <row r="27" spans="1:6" x14ac:dyDescent="0.2">
      <c r="A27" s="167" t="s">
        <v>437</v>
      </c>
      <c r="B27" s="168"/>
      <c r="C27" s="168"/>
      <c r="D27" s="168"/>
      <c r="E27" s="168"/>
      <c r="F27" s="169"/>
    </row>
    <row r="28" spans="1:6" x14ac:dyDescent="0.2">
      <c r="A28" s="187" t="s">
        <v>438</v>
      </c>
      <c r="B28" s="187"/>
      <c r="C28" s="187"/>
      <c r="D28" s="187"/>
      <c r="E28" s="187"/>
      <c r="F28" s="187"/>
    </row>
    <row r="29" spans="1:6" x14ac:dyDescent="0.2">
      <c r="A29" s="188" t="s">
        <v>439</v>
      </c>
      <c r="B29" s="189"/>
      <c r="C29" s="189"/>
      <c r="D29" s="189"/>
      <c r="E29" s="189"/>
      <c r="F29" s="190"/>
    </row>
    <row r="30" spans="1:6" x14ac:dyDescent="0.2">
      <c r="A30" s="191" t="s">
        <v>440</v>
      </c>
      <c r="B30" s="192"/>
      <c r="C30" s="193"/>
      <c r="D30" s="194" t="s">
        <v>448</v>
      </c>
      <c r="E30" s="195"/>
    </row>
    <row r="31" spans="1:6" x14ac:dyDescent="0.2">
      <c r="A31" s="191"/>
      <c r="B31" s="192"/>
      <c r="C31" s="193"/>
      <c r="D31" s="196"/>
      <c r="E31" s="196"/>
      <c r="F31" s="196"/>
    </row>
    <row r="32" spans="1:6" x14ac:dyDescent="0.2">
      <c r="A32" s="191"/>
      <c r="B32" s="192"/>
      <c r="C32" s="193"/>
      <c r="D32" s="196"/>
      <c r="E32" s="196"/>
      <c r="F32" s="196"/>
    </row>
    <row r="33" spans="1:6" x14ac:dyDescent="0.2">
      <c r="A33" s="191"/>
      <c r="B33" s="192"/>
      <c r="C33" s="193"/>
      <c r="D33" s="196"/>
      <c r="E33" s="196"/>
      <c r="F33" s="196"/>
    </row>
    <row r="34" spans="1:6" x14ac:dyDescent="0.2">
      <c r="A34" s="191" t="s">
        <v>441</v>
      </c>
      <c r="B34" s="191"/>
      <c r="E34" s="197" t="s">
        <v>442</v>
      </c>
    </row>
    <row r="35" spans="1:6" x14ac:dyDescent="0.2">
      <c r="A35" s="191" t="s">
        <v>443</v>
      </c>
      <c r="B35" s="191"/>
      <c r="C35" s="192"/>
      <c r="E35" s="191" t="s">
        <v>444</v>
      </c>
    </row>
  </sheetData>
  <mergeCells count="27">
    <mergeCell ref="A28:F28"/>
    <mergeCell ref="A29:F29"/>
    <mergeCell ref="A24:F24"/>
    <mergeCell ref="A25:C25"/>
    <mergeCell ref="D25:F25"/>
    <mergeCell ref="A26:F26"/>
    <mergeCell ref="A27:F27"/>
    <mergeCell ref="A19:D19"/>
    <mergeCell ref="A20:D20"/>
    <mergeCell ref="A21:D21"/>
    <mergeCell ref="A22:D22"/>
    <mergeCell ref="A23:D23"/>
    <mergeCell ref="A14:D14"/>
    <mergeCell ref="A15:D15"/>
    <mergeCell ref="A16:D16"/>
    <mergeCell ref="A17:D17"/>
    <mergeCell ref="A18:D18"/>
    <mergeCell ref="A10:D10"/>
    <mergeCell ref="E10:F10"/>
    <mergeCell ref="A11:F11"/>
    <mergeCell ref="A12:F12"/>
    <mergeCell ref="A13:F13"/>
    <mergeCell ref="A6:F6"/>
    <mergeCell ref="C7:F7"/>
    <mergeCell ref="A8:F8"/>
    <mergeCell ref="A9:D9"/>
    <mergeCell ref="E9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39" sqref="C39"/>
    </sheetView>
  </sheetViews>
  <sheetFormatPr defaultRowHeight="12.75" x14ac:dyDescent="0.2"/>
  <cols>
    <col min="1" max="1" width="7.5" customWidth="1"/>
    <col min="2" max="2" width="11.33203125" customWidth="1"/>
    <col min="3" max="3" width="48.1640625" customWidth="1"/>
    <col min="4" max="4" width="8.5" customWidth="1"/>
    <col min="5" max="6" width="10" customWidth="1"/>
    <col min="7" max="7" width="12.6640625" customWidth="1"/>
    <col min="8" max="8" width="15.83203125" customWidth="1"/>
    <col min="9" max="9" width="12.6640625" customWidth="1"/>
    <col min="10" max="11" width="15.1640625" customWidth="1"/>
    <col min="12" max="12" width="17.33203125" customWidth="1"/>
  </cols>
  <sheetData>
    <row r="1" ht="30.95" customHeight="1" x14ac:dyDescent="0.2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904B7-6400-4A81-8C4C-817D9F7ED1CF}">
  <dimension ref="A1:K38"/>
  <sheetViews>
    <sheetView workbookViewId="0">
      <selection activeCell="L19" sqref="L19"/>
    </sheetView>
  </sheetViews>
  <sheetFormatPr defaultRowHeight="12.75" x14ac:dyDescent="0.2"/>
  <sheetData>
    <row r="1" spans="1:11" ht="14.25" x14ac:dyDescent="0.2">
      <c r="A1" s="204"/>
      <c r="B1" s="204"/>
      <c r="C1" s="204"/>
      <c r="D1" s="205"/>
      <c r="E1" s="204"/>
      <c r="F1" s="204"/>
      <c r="G1" s="206" t="str">
        <f>BDI!D30</f>
        <v>Agudo, 24 de fevereiro de 2026</v>
      </c>
      <c r="H1" s="207"/>
      <c r="I1" s="207"/>
      <c r="J1" s="207"/>
      <c r="K1" s="204"/>
    </row>
    <row r="2" spans="1:11" x14ac:dyDescent="0.2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1" ht="18" x14ac:dyDescent="0.2">
      <c r="A3" s="204"/>
      <c r="B3" s="204"/>
      <c r="C3" s="204"/>
      <c r="D3" s="204"/>
      <c r="E3" s="204"/>
      <c r="F3" s="208" t="s">
        <v>399</v>
      </c>
      <c r="G3" s="204"/>
      <c r="H3" s="204"/>
      <c r="I3" s="204"/>
      <c r="J3" s="204"/>
      <c r="K3" s="204"/>
    </row>
    <row r="4" spans="1:11" x14ac:dyDescent="0.2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</row>
    <row r="5" spans="1:11" ht="15" x14ac:dyDescent="0.2">
      <c r="A5" s="161" t="s">
        <v>400</v>
      </c>
      <c r="E5" s="162" t="s">
        <v>449</v>
      </c>
      <c r="I5" s="204"/>
      <c r="J5" s="204"/>
    </row>
    <row r="6" spans="1:11" x14ac:dyDescent="0.2">
      <c r="A6" s="163" t="s">
        <v>402</v>
      </c>
      <c r="E6" s="162" t="s">
        <v>403</v>
      </c>
      <c r="I6" s="204"/>
      <c r="J6" s="204"/>
      <c r="K6" s="204"/>
    </row>
    <row r="7" spans="1:11" x14ac:dyDescent="0.2">
      <c r="A7" s="204" t="s">
        <v>450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</row>
    <row r="8" spans="1:11" x14ac:dyDescent="0.2">
      <c r="A8" s="204"/>
      <c r="B8" s="204"/>
      <c r="C8" s="204"/>
      <c r="D8" s="204"/>
      <c r="E8" s="204"/>
      <c r="F8" s="204"/>
      <c r="G8" s="204"/>
      <c r="H8" s="204"/>
      <c r="I8" s="204"/>
      <c r="J8" s="204"/>
      <c r="K8" s="204"/>
    </row>
    <row r="9" spans="1:11" ht="15.75" x14ac:dyDescent="0.2">
      <c r="A9" s="204"/>
      <c r="B9" s="209"/>
      <c r="C9" s="210" t="s">
        <v>464</v>
      </c>
      <c r="E9" s="204"/>
      <c r="F9" s="204"/>
      <c r="G9" s="204"/>
      <c r="H9" s="204"/>
      <c r="I9" s="204"/>
      <c r="J9" s="204"/>
      <c r="K9" s="204"/>
    </row>
    <row r="10" spans="1:11" ht="15" x14ac:dyDescent="0.2">
      <c r="A10" s="204"/>
      <c r="B10" s="211"/>
      <c r="C10" s="204"/>
      <c r="D10" s="204" t="s">
        <v>451</v>
      </c>
      <c r="E10" s="204"/>
      <c r="F10" s="204"/>
      <c r="G10" s="204"/>
      <c r="H10" s="204"/>
      <c r="I10" s="204"/>
      <c r="J10" s="204"/>
      <c r="K10" s="204"/>
    </row>
    <row r="11" spans="1:11" x14ac:dyDescent="0.2">
      <c r="A11" s="204"/>
      <c r="B11" s="204"/>
      <c r="C11" s="204"/>
      <c r="D11" s="204"/>
      <c r="E11" s="204"/>
      <c r="F11" s="204"/>
      <c r="G11" s="204"/>
      <c r="H11" s="204"/>
      <c r="I11" s="204"/>
      <c r="J11" s="204"/>
      <c r="K11" s="204"/>
    </row>
    <row r="12" spans="1:11" ht="27.75" customHeight="1" x14ac:dyDescent="0.2">
      <c r="A12" s="212" t="s">
        <v>465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</row>
    <row r="13" spans="1:11" x14ac:dyDescent="0.2">
      <c r="A13" s="204"/>
      <c r="B13" s="204"/>
      <c r="C13" s="204"/>
      <c r="D13" s="204"/>
      <c r="E13" s="204"/>
      <c r="F13" s="204"/>
      <c r="G13" s="204"/>
      <c r="H13" s="204"/>
      <c r="I13" s="204"/>
      <c r="J13" s="204"/>
      <c r="K13" s="204"/>
    </row>
    <row r="14" spans="1:11" ht="15.75" x14ac:dyDescent="0.2">
      <c r="A14" s="204"/>
      <c r="B14" s="213" t="s">
        <v>452</v>
      </c>
      <c r="C14" s="213"/>
      <c r="D14" s="213"/>
      <c r="E14" s="204"/>
      <c r="F14" s="204"/>
      <c r="G14" s="204"/>
      <c r="H14" s="204"/>
      <c r="I14" s="204"/>
      <c r="J14" s="204"/>
      <c r="K14" s="204"/>
    </row>
    <row r="15" spans="1:11" x14ac:dyDescent="0.2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</row>
    <row r="16" spans="1:11" ht="15.75" x14ac:dyDescent="0.2">
      <c r="A16" s="204"/>
      <c r="B16" s="210" t="s">
        <v>453</v>
      </c>
      <c r="C16" s="204"/>
      <c r="D16" s="204"/>
      <c r="E16" s="204"/>
      <c r="F16" s="220">
        <f>ORÇA!M137</f>
        <v>418594.76249999995</v>
      </c>
      <c r="G16" s="221"/>
      <c r="H16" s="221"/>
      <c r="I16" s="204"/>
      <c r="J16" s="204"/>
      <c r="K16" s="204"/>
    </row>
    <row r="17" spans="1:11" ht="15" x14ac:dyDescent="0.2">
      <c r="A17" s="204"/>
      <c r="B17" s="204"/>
      <c r="C17" s="204"/>
      <c r="D17" s="204"/>
      <c r="E17" s="204"/>
      <c r="F17" s="214"/>
      <c r="G17" s="214"/>
      <c r="H17" s="214"/>
      <c r="I17" s="204"/>
      <c r="J17" s="204"/>
      <c r="K17" s="204"/>
    </row>
    <row r="18" spans="1:11" ht="15.75" x14ac:dyDescent="0.2">
      <c r="A18" s="204"/>
      <c r="B18" s="210" t="s">
        <v>454</v>
      </c>
      <c r="C18" s="204"/>
      <c r="D18" s="204"/>
      <c r="E18" s="204"/>
      <c r="F18" s="220">
        <f>ORÇA!N137</f>
        <v>293016.33374999993</v>
      </c>
      <c r="G18" s="221"/>
      <c r="H18" s="221"/>
      <c r="I18" s="204"/>
      <c r="J18" s="204"/>
      <c r="K18" s="204"/>
    </row>
    <row r="19" spans="1:11" ht="15" x14ac:dyDescent="0.2">
      <c r="A19" s="204"/>
      <c r="B19" s="204"/>
      <c r="C19" s="204"/>
      <c r="D19" s="204"/>
      <c r="E19" s="204"/>
      <c r="F19" s="222"/>
      <c r="G19" s="222"/>
      <c r="H19" s="222"/>
      <c r="I19" s="204"/>
      <c r="J19" s="204"/>
      <c r="K19" s="204"/>
    </row>
    <row r="20" spans="1:11" ht="15.75" x14ac:dyDescent="0.2">
      <c r="A20" s="204"/>
      <c r="B20" s="210" t="s">
        <v>455</v>
      </c>
      <c r="C20" s="204"/>
      <c r="D20" s="204"/>
      <c r="E20" s="204"/>
      <c r="F20" s="220">
        <f>ORÇA!O137</f>
        <v>125578.42874999998</v>
      </c>
      <c r="G20" s="221"/>
      <c r="H20" s="221"/>
      <c r="I20" s="204"/>
      <c r="J20" s="204"/>
      <c r="K20" s="204"/>
    </row>
    <row r="21" spans="1:11" x14ac:dyDescent="0.2">
      <c r="A21" s="204"/>
      <c r="B21" s="204"/>
      <c r="C21" s="204"/>
      <c r="D21" s="204"/>
      <c r="E21" s="204"/>
      <c r="F21" s="204"/>
      <c r="G21" s="204"/>
      <c r="H21" s="204"/>
      <c r="I21" s="204"/>
      <c r="J21" s="204"/>
      <c r="K21" s="204"/>
    </row>
    <row r="22" spans="1:11" ht="48.75" customHeight="1" x14ac:dyDescent="0.2">
      <c r="A22" s="212" t="s">
        <v>456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</row>
    <row r="23" spans="1:11" x14ac:dyDescent="0.2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</row>
    <row r="24" spans="1:11" ht="15.75" x14ac:dyDescent="0.2">
      <c r="A24" s="204"/>
      <c r="B24" s="204"/>
      <c r="C24" s="215" t="s">
        <v>457</v>
      </c>
      <c r="D24" s="215"/>
      <c r="E24" s="215"/>
      <c r="F24" s="215"/>
      <c r="G24" s="215"/>
      <c r="H24" s="215"/>
      <c r="I24" s="204"/>
      <c r="J24" s="204"/>
      <c r="K24" s="204"/>
    </row>
    <row r="25" spans="1:11" x14ac:dyDescent="0.2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K25" s="204"/>
    </row>
    <row r="26" spans="1:11" ht="15" x14ac:dyDescent="0.2">
      <c r="A26" s="204"/>
      <c r="B26" s="214" t="s">
        <v>466</v>
      </c>
      <c r="C26" s="204"/>
      <c r="D26" s="204"/>
      <c r="E26" s="204"/>
      <c r="F26" s="204"/>
      <c r="G26" s="204"/>
      <c r="H26" s="204"/>
      <c r="I26" s="204"/>
      <c r="J26" s="204"/>
      <c r="K26" s="204"/>
    </row>
    <row r="27" spans="1:11" x14ac:dyDescent="0.2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204"/>
    </row>
    <row r="28" spans="1:11" ht="15" x14ac:dyDescent="0.2">
      <c r="A28" s="204"/>
      <c r="B28" s="216" t="s">
        <v>458</v>
      </c>
      <c r="C28" s="204"/>
      <c r="D28" s="204"/>
      <c r="E28" s="217"/>
      <c r="F28" s="217"/>
      <c r="G28" s="217"/>
      <c r="H28" s="217"/>
      <c r="I28" s="217"/>
      <c r="J28" s="217"/>
      <c r="K28" s="204"/>
    </row>
    <row r="29" spans="1:11" ht="15" x14ac:dyDescent="0.2">
      <c r="A29" s="204"/>
      <c r="B29" s="216" t="s">
        <v>459</v>
      </c>
      <c r="C29" s="204"/>
      <c r="D29" s="204"/>
      <c r="E29" s="217"/>
      <c r="F29" s="217"/>
      <c r="G29" s="217"/>
      <c r="H29" s="217"/>
      <c r="I29" s="217"/>
      <c r="J29" s="217"/>
      <c r="K29" s="204"/>
    </row>
    <row r="30" spans="1:11" ht="15" x14ac:dyDescent="0.2">
      <c r="A30" s="204"/>
      <c r="B30" s="216" t="s">
        <v>460</v>
      </c>
      <c r="C30" s="204"/>
      <c r="D30" s="204"/>
      <c r="E30" s="217"/>
      <c r="F30" s="217"/>
      <c r="G30" s="217"/>
      <c r="H30" s="217"/>
      <c r="I30" s="217"/>
      <c r="J30" s="217"/>
      <c r="K30" s="204"/>
    </row>
    <row r="31" spans="1:11" ht="15" x14ac:dyDescent="0.2">
      <c r="A31" s="204"/>
      <c r="B31" s="216" t="s">
        <v>461</v>
      </c>
      <c r="C31" s="204"/>
      <c r="D31" s="204"/>
      <c r="E31" s="217"/>
      <c r="F31" s="217"/>
      <c r="G31" s="217"/>
      <c r="H31" s="217"/>
      <c r="I31" s="217"/>
      <c r="J31" s="217"/>
      <c r="K31" s="204"/>
    </row>
    <row r="32" spans="1:11" ht="15" x14ac:dyDescent="0.2">
      <c r="A32" s="204"/>
      <c r="B32" s="216" t="s">
        <v>462</v>
      </c>
      <c r="C32" s="204"/>
      <c r="D32" s="204"/>
      <c r="E32" s="217"/>
      <c r="F32" s="217"/>
      <c r="G32" s="217"/>
      <c r="H32" s="217"/>
      <c r="I32" s="217"/>
      <c r="J32" s="217"/>
      <c r="K32" s="204"/>
    </row>
    <row r="37" spans="7:8" x14ac:dyDescent="0.2">
      <c r="G37" s="218" t="s">
        <v>463</v>
      </c>
      <c r="H37" s="219"/>
    </row>
    <row r="38" spans="7:8" x14ac:dyDescent="0.2">
      <c r="G38" s="218" t="s">
        <v>444</v>
      </c>
      <c r="H38" s="219"/>
    </row>
  </sheetData>
  <mergeCells count="6">
    <mergeCell ref="A12:K12"/>
    <mergeCell ref="B14:D14"/>
    <mergeCell ref="F16:H16"/>
    <mergeCell ref="F18:H18"/>
    <mergeCell ref="F20:H20"/>
    <mergeCell ref="A22:K2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ORÇA</vt:lpstr>
      <vt:lpstr>CRONO</vt:lpstr>
      <vt:lpstr>BDI</vt:lpstr>
      <vt:lpstr>ENCAR</vt:lpstr>
      <vt:lpstr>PROPO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Buriol</dc:creator>
  <cp:lastModifiedBy>pccli</cp:lastModifiedBy>
  <dcterms:created xsi:type="dcterms:W3CDTF">2026-02-06T16:24:59Z</dcterms:created>
  <dcterms:modified xsi:type="dcterms:W3CDTF">2026-02-06T18:22:13Z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2025-09-25T00:00:00Z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2026-02-06T00:00:00Z</vt:filetime>
  </property>
  <property fmtid="{D5CDD505-2E9C-101B-9397-08002B2CF9AE}" pid="5" name="Producer">
    <vt:lpwstr>Microsoft® Excel® 2010</vt:lpwstr>
  </property>
</Properties>
</file>